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operating cost" sheetId="1" r:id="rId1"/>
    <sheet name="investasi" sheetId="2" r:id="rId2"/>
    <sheet name="palapanet" sheetId="3" r:id="rId3"/>
    <sheet name="linknet" sheetId="4" r:id="rId4"/>
    <sheet name="interpacket" sheetId="5" r:id="rId5"/>
    <sheet name="PSN" sheetId="6" r:id="rId6"/>
    <sheet name="rainbow" sheetId="7" r:id="rId7"/>
    <sheet name="telkom" sheetId="8" r:id="rId8"/>
  </sheets>
  <definedNames/>
  <calcPr fullCalcOnLoad="1"/>
</workbook>
</file>

<file path=xl/sharedStrings.xml><?xml version="1.0" encoding="utf-8"?>
<sst xmlns="http://schemas.openxmlformats.org/spreadsheetml/2006/main" count="190" uniqueCount="115">
  <si>
    <t>Cost Backbone</t>
  </si>
  <si>
    <t>Rp/bulan</t>
  </si>
  <si>
    <t>Speed Backbone</t>
  </si>
  <si>
    <t>Kbps</t>
  </si>
  <si>
    <t>Bandwidth VoIP</t>
  </si>
  <si>
    <t>Line VoIP</t>
  </si>
  <si>
    <t>line</t>
  </si>
  <si>
    <t>US$/bulan</t>
  </si>
  <si>
    <t>Kurs</t>
  </si>
  <si>
    <t>US$--&gt; Rp.</t>
  </si>
  <si>
    <t>Cost Per Line</t>
  </si>
  <si>
    <t>Working days</t>
  </si>
  <si>
    <t>hari</t>
  </si>
  <si>
    <t>Penggunaan</t>
  </si>
  <si>
    <t>Effisiensi Penggunaan</t>
  </si>
  <si>
    <t>Waktu</t>
  </si>
  <si>
    <t>jam</t>
  </si>
  <si>
    <t>menit</t>
  </si>
  <si>
    <t>biaya / menit</t>
  </si>
  <si>
    <t>Perhitungan Cost Backbone VoIP</t>
  </si>
  <si>
    <t>Rp/menit</t>
  </si>
  <si>
    <t>Oleh: Onno W. Purbo</t>
  </si>
  <si>
    <t>Pengguna</t>
  </si>
  <si>
    <t>Iuran / Pengguna</t>
  </si>
  <si>
    <t>Rp/pengguna</t>
  </si>
  <si>
    <t>orang</t>
  </si>
  <si>
    <t>Skenario 1 - 20 hari kerja &amp; 60% okupansi</t>
  </si>
  <si>
    <t>Skenario 2 - 30 hari &amp; okupansi 100%</t>
  </si>
  <si>
    <t>Skenario 3 - share bulanan ke pengguna flat rate</t>
  </si>
  <si>
    <t>Investasi Peralatan Internet &amp; VoIP</t>
  </si>
  <si>
    <t>PC</t>
  </si>
  <si>
    <t>WLAN card</t>
  </si>
  <si>
    <t>antenna</t>
  </si>
  <si>
    <t>Total Investasi</t>
  </si>
  <si>
    <t>Investasi per Line</t>
  </si>
  <si>
    <t>anti petir</t>
  </si>
  <si>
    <t>tower</t>
  </si>
  <si>
    <t>Interpacket http://www.interpacket.net</t>
  </si>
  <si>
    <t>up</t>
  </si>
  <si>
    <t>down</t>
  </si>
  <si>
    <t>monthly</t>
  </si>
  <si>
    <t>VSAT LinkNet</t>
  </si>
  <si>
    <t>speed</t>
  </si>
  <si>
    <t>internet</t>
  </si>
  <si>
    <t>vsat</t>
  </si>
  <si>
    <t>total</t>
  </si>
  <si>
    <t>Kbps / line</t>
  </si>
  <si>
    <t>VSAT PalapaNet http://www.palapanet.com</t>
  </si>
  <si>
    <t>persen / hari</t>
  </si>
  <si>
    <t>Mr Yulpri Handri</t>
  </si>
  <si>
    <t>Tel</t>
  </si>
  <si>
    <t>(021) 5516662 ext 5118</t>
  </si>
  <si>
    <t>FAX</t>
  </si>
  <si>
    <t>HP</t>
  </si>
  <si>
    <t>(021) 5515701</t>
  </si>
  <si>
    <t>I-Link (1:1)</t>
  </si>
  <si>
    <t>total in $</t>
  </si>
  <si>
    <t>monthly+VSAT rent</t>
  </si>
  <si>
    <t>I-Connect (1:3)</t>
  </si>
  <si>
    <t>PT LinkNet</t>
  </si>
  <si>
    <t xml:space="preserve">Cyber Park, </t>
  </si>
  <si>
    <t>Jl Gajah Mada Bulevar No:2100-2110</t>
  </si>
  <si>
    <t>Lippo Karawaci 1200, Tangerang 15811</t>
  </si>
  <si>
    <t xml:space="preserve">Banten, Indonesia. </t>
  </si>
  <si>
    <t>1024 (mix up-down)</t>
  </si>
  <si>
    <t>E1 2mbps</t>
  </si>
  <si>
    <t>instalasi</t>
  </si>
  <si>
    <t>biaya bulanan</t>
  </si>
  <si>
    <t>Rupiah</t>
  </si>
  <si>
    <t>dalam US$</t>
  </si>
  <si>
    <t>64Kbps</t>
  </si>
  <si>
    <t>analog (19.2Kbps)</t>
  </si>
  <si>
    <t>Telkom Leased Line</t>
  </si>
  <si>
    <t>Pesatnet http://www.psn.co.id/pesat_net.html</t>
  </si>
  <si>
    <t>http://www.pesat.net.id</t>
  </si>
  <si>
    <t>Kualitas Sambungan 1:3</t>
  </si>
  <si>
    <t>Sambungan WLAN</t>
  </si>
  <si>
    <t>BW 1:2</t>
  </si>
  <si>
    <t>BW 1:4</t>
  </si>
  <si>
    <t>http://www.rainbow2u.com</t>
  </si>
  <si>
    <t>From: "Iwan Suryaputra" &lt;siejinkui@yahoo.com&gt;</t>
  </si>
  <si>
    <t>Reply-To: IndoWLI@yahoogroups.com</t>
  </si>
  <si>
    <t>Subject: Re: [IndoWLI] harga bandwidth satelit 2 arah?</t>
  </si>
  <si>
    <t>Hallo Pak Onno</t>
  </si>
  <si>
    <t>Maaf Mungkin informasi ini agak terlambat, saya baru mendapat kepastian tentang harga produk Rainbow yang baru, yang sampe saat ini berlaku di Pulau Jawa.</t>
  </si>
  <si>
    <t>Ada suatu produk baru yang mungkin bisa membantu warnet warnet yang membutuhkan bandwidth terjangkau.</t>
  </si>
  <si>
    <t>Harganya :</t>
  </si>
  <si>
    <t xml:space="preserve"> </t>
  </si>
  <si>
    <t>Pemasangan : Rp 6.000.000  ( di bayar sekali saja di muka )</t>
  </si>
  <si>
    <t>Biaya iuran bulanan Rp 10.000.000 ( di bayar tiap bulan )</t>
  </si>
  <si>
    <t>PPn 10%</t>
  </si>
  <si>
    <t>Installasi 1 minggu setelah waktu pembayaran ( Semua pembayaran di lakukan di muka ) dapat 4 real IP.</t>
  </si>
  <si>
    <t>Bandwidth nya : Up 32 Kbps Down 32 Kbps PLUS , nah plusnya ini kita sebut dengan sharing , jadi kita sediakan 512 kbps pada suatu freqwensi tertentu utk di sharing dengan penguna yang lain , selain dari 32 kbps yang terdedikasi ( 1:1 ) .</t>
  </si>
  <si>
    <t>Seperti apa kualitasnya? , mungkin bisa datang ke tempat di bawah ini ( Utk Jawa Tengah dan DIY )</t>
  </si>
  <si>
    <t>PT Bukit Mulia Sentosa ( www.smg2.gsmart.net.id )</t>
  </si>
  <si>
    <t>Komplek Ruko Gajahmada Blok A3 dan A 4 , Semarang Jawa Tengah</t>
  </si>
  <si>
    <t>Kontak person : Prasetio ( 024 8454222 )</t>
  </si>
  <si>
    <t>Di jakarta ada tempat demo nya juga tapi ngak 512 kbps melainkan 1 mbps.</t>
  </si>
  <si>
    <t>Semoga ini bisa juga merupakan informasi bagi teman teman lainnya yang ngak kebagian koneksi Wireless atau mau mencoba yang baru .</t>
  </si>
  <si>
    <t>Salam</t>
  </si>
  <si>
    <t>Iwan Suryaputra</t>
  </si>
  <si>
    <t>iwan@pasm.net</t>
  </si>
  <si>
    <t>Perhitungan Return of Investment (RoI)</t>
  </si>
  <si>
    <t>Tarif ke pelanggan</t>
  </si>
  <si>
    <t>/menit</t>
  </si>
  <si>
    <t>Skenario sambungan menggunakan WLAN</t>
  </si>
  <si>
    <t>/bulan</t>
  </si>
  <si>
    <t>Balik modal</t>
  </si>
  <si>
    <t>Pemasukan</t>
  </si>
  <si>
    <t>/line /bulan (setelah dikurangi biaya operasi)</t>
  </si>
  <si>
    <t>bulan</t>
  </si>
  <si>
    <t>Cost Interkoneksi</t>
  </si>
  <si>
    <t>US$/menit</t>
  </si>
  <si>
    <t>interkoneksi / menit</t>
  </si>
  <si>
    <t>Perhitungan RoI dengan Interkoneksi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</si>
</sst>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IDR]\ #,##0_);[Red]\([$IDR]\ #,##0\)"/>
    <numFmt numFmtId="165" formatCode="[$USD]\ #,##0_);[Red]\([$USD]\ #,##0\)"/>
    <numFmt numFmtId="166" formatCode="[$IDR]\ #,##0.00_);[Red]\([$IDR]\ #,##0.00\)"/>
    <numFmt numFmtId="167" formatCode="[$IDR]\ #,##0.00"/>
    <numFmt numFmtId="168" formatCode="[$IDR]\ 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"/>
    <numFmt numFmtId="173" formatCode="[$Rp-421]#,##0"/>
    <numFmt numFmtId="174" formatCode="[$Rp-421]#,##0.00"/>
    <numFmt numFmtId="175" formatCode="[$USD]\ #,##0.000_);[Red]\([$USD]\ #,##0.00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20" applyFont="1" applyAlignment="1">
      <alignment/>
    </xf>
    <xf numFmtId="174" fontId="0" fillId="0" borderId="0" xfId="0" applyNumberForma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0" fontId="2" fillId="0" borderId="0" xfId="20" applyFont="1" applyAlignment="1">
      <alignment/>
    </xf>
    <xf numFmtId="0" fontId="0" fillId="0" borderId="0" xfId="0" applyAlignment="1" quotePrefix="1">
      <alignment/>
    </xf>
    <xf numFmtId="167" fontId="0" fillId="0" borderId="0" xfId="0" applyNumberFormat="1" applyAlignment="1">
      <alignment/>
    </xf>
    <xf numFmtId="17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esat.net.id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ainbow2u.com/" TargetMode="External" /><Relationship Id="rId2" Type="http://schemas.openxmlformats.org/officeDocument/2006/relationships/hyperlink" Target="mailto:iwan@pasm.net" TargetMode="Externa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5">
      <selection activeCell="C35" sqref="C35"/>
    </sheetView>
  </sheetViews>
  <sheetFormatPr defaultColWidth="9.140625" defaultRowHeight="12.75"/>
  <cols>
    <col min="3" max="3" width="19.140625" style="0" bestFit="1" customWidth="1"/>
  </cols>
  <sheetData>
    <row r="1" ht="12.75">
      <c r="A1" s="1" t="s">
        <v>19</v>
      </c>
    </row>
    <row r="2" ht="12.75">
      <c r="A2" s="1" t="s">
        <v>21</v>
      </c>
    </row>
    <row r="4" spans="1:4" ht="12.75">
      <c r="A4" t="s">
        <v>0</v>
      </c>
      <c r="C4" s="4">
        <v>3760</v>
      </c>
      <c r="D4" t="s">
        <v>7</v>
      </c>
    </row>
    <row r="5" spans="1:4" ht="12.75">
      <c r="A5" t="s">
        <v>111</v>
      </c>
      <c r="C5" s="17">
        <v>0.2</v>
      </c>
      <c r="D5" t="s">
        <v>112</v>
      </c>
    </row>
    <row r="6" spans="1:4" ht="12.75">
      <c r="A6" t="s">
        <v>8</v>
      </c>
      <c r="C6" s="2">
        <v>10500</v>
      </c>
      <c r="D6" t="s">
        <v>9</v>
      </c>
    </row>
    <row r="7" spans="1:4" ht="12.75">
      <c r="A7" t="s">
        <v>0</v>
      </c>
      <c r="C7" s="2">
        <f>C4*C6</f>
        <v>39480000</v>
      </c>
      <c r="D7" t="s">
        <v>1</v>
      </c>
    </row>
    <row r="8" spans="1:4" ht="12.75">
      <c r="A8" t="s">
        <v>111</v>
      </c>
      <c r="C8" s="2">
        <f>C5*C6</f>
        <v>2100</v>
      </c>
      <c r="D8" t="s">
        <v>20</v>
      </c>
    </row>
    <row r="9" ht="12.75">
      <c r="C9" s="2"/>
    </row>
    <row r="10" spans="1:4" ht="12.75">
      <c r="A10" t="s">
        <v>2</v>
      </c>
      <c r="C10">
        <v>256</v>
      </c>
      <c r="D10" t="s">
        <v>3</v>
      </c>
    </row>
    <row r="11" spans="1:4" ht="12.75">
      <c r="A11" t="s">
        <v>4</v>
      </c>
      <c r="C11">
        <v>12</v>
      </c>
      <c r="D11" t="s">
        <v>46</v>
      </c>
    </row>
    <row r="12" spans="1:4" ht="12.75">
      <c r="A12" t="s">
        <v>5</v>
      </c>
      <c r="C12" s="3">
        <f>C10/C11</f>
        <v>21.333333333333332</v>
      </c>
      <c r="D12" t="s">
        <v>6</v>
      </c>
    </row>
    <row r="13" ht="12.75">
      <c r="C13" s="3"/>
    </row>
    <row r="14" ht="12.75">
      <c r="A14" s="1" t="s">
        <v>26</v>
      </c>
    </row>
    <row r="15" spans="1:4" ht="12.75">
      <c r="A15" t="s">
        <v>10</v>
      </c>
      <c r="C15" s="2">
        <f>C7/C12</f>
        <v>1850625</v>
      </c>
      <c r="D15" t="s">
        <v>1</v>
      </c>
    </row>
    <row r="16" spans="1:4" ht="12.75">
      <c r="A16" t="s">
        <v>11</v>
      </c>
      <c r="C16">
        <v>20</v>
      </c>
      <c r="D16" t="s">
        <v>12</v>
      </c>
    </row>
    <row r="17" spans="1:4" ht="12.75">
      <c r="A17" t="s">
        <v>13</v>
      </c>
      <c r="C17" s="5">
        <v>0.6</v>
      </c>
      <c r="D17" t="s">
        <v>48</v>
      </c>
    </row>
    <row r="18" spans="1:4" ht="12.75">
      <c r="A18" t="s">
        <v>14</v>
      </c>
      <c r="C18">
        <f>C16*C17</f>
        <v>12</v>
      </c>
      <c r="D18" t="s">
        <v>12</v>
      </c>
    </row>
    <row r="19" spans="1:6" ht="12.75">
      <c r="A19" t="s">
        <v>15</v>
      </c>
      <c r="C19">
        <f>C18*24</f>
        <v>288</v>
      </c>
      <c r="D19" t="s">
        <v>16</v>
      </c>
      <c r="E19">
        <f>C19*60</f>
        <v>17280</v>
      </c>
      <c r="F19" t="s">
        <v>17</v>
      </c>
    </row>
    <row r="20" spans="1:4" ht="12.75">
      <c r="A20" t="s">
        <v>18</v>
      </c>
      <c r="C20" s="2">
        <f>C15/E19</f>
        <v>107.09635416666667</v>
      </c>
      <c r="D20" t="s">
        <v>20</v>
      </c>
    </row>
    <row r="21" spans="1:4" ht="12.75">
      <c r="A21" t="s">
        <v>113</v>
      </c>
      <c r="C21" s="2">
        <f>C20+C8</f>
        <v>2207.0963541666665</v>
      </c>
      <c r="D21" t="s">
        <v>20</v>
      </c>
    </row>
    <row r="22" ht="12.75">
      <c r="C22" s="6"/>
    </row>
    <row r="23" ht="12.75">
      <c r="A23" s="1" t="s">
        <v>27</v>
      </c>
    </row>
    <row r="24" spans="1:4" ht="12.75">
      <c r="A24" t="s">
        <v>10</v>
      </c>
      <c r="C24" s="2">
        <f>C7/C12</f>
        <v>1850625</v>
      </c>
      <c r="D24" t="s">
        <v>1</v>
      </c>
    </row>
    <row r="25" spans="1:4" ht="12.75">
      <c r="A25" t="s">
        <v>11</v>
      </c>
      <c r="C25">
        <v>30</v>
      </c>
      <c r="D25" t="s">
        <v>12</v>
      </c>
    </row>
    <row r="26" spans="1:4" ht="12.75">
      <c r="A26" t="s">
        <v>13</v>
      </c>
      <c r="C26" s="5">
        <v>1</v>
      </c>
      <c r="D26" t="s">
        <v>48</v>
      </c>
    </row>
    <row r="27" spans="1:4" ht="12.75">
      <c r="A27" t="s">
        <v>14</v>
      </c>
      <c r="C27">
        <f>C25*C26</f>
        <v>30</v>
      </c>
      <c r="D27" t="s">
        <v>12</v>
      </c>
    </row>
    <row r="28" spans="1:6" ht="12.75">
      <c r="A28" t="s">
        <v>15</v>
      </c>
      <c r="C28">
        <f>C27*24</f>
        <v>720</v>
      </c>
      <c r="D28" t="s">
        <v>16</v>
      </c>
      <c r="E28">
        <f>C28*60</f>
        <v>43200</v>
      </c>
      <c r="F28" t="s">
        <v>17</v>
      </c>
    </row>
    <row r="29" spans="1:4" ht="12.75">
      <c r="A29" t="s">
        <v>18</v>
      </c>
      <c r="C29" s="2">
        <f>C24/E28</f>
        <v>42.838541666666664</v>
      </c>
      <c r="D29" t="s">
        <v>20</v>
      </c>
    </row>
    <row r="30" spans="1:4" ht="12.75">
      <c r="A30" t="s">
        <v>113</v>
      </c>
      <c r="C30" s="2">
        <f>C29+C8</f>
        <v>2142.8385416666665</v>
      </c>
      <c r="D30" t="s">
        <v>20</v>
      </c>
    </row>
    <row r="31" ht="12.75">
      <c r="C31" s="6"/>
    </row>
    <row r="32" ht="12.75">
      <c r="A32" s="1" t="s">
        <v>28</v>
      </c>
    </row>
    <row r="33" spans="1:4" ht="12.75">
      <c r="A33" t="s">
        <v>10</v>
      </c>
      <c r="C33" s="2">
        <f>C7/C12</f>
        <v>1850625</v>
      </c>
      <c r="D33" t="s">
        <v>1</v>
      </c>
    </row>
    <row r="34" spans="1:4" ht="12.75">
      <c r="A34" t="s">
        <v>22</v>
      </c>
      <c r="C34">
        <v>10</v>
      </c>
      <c r="D34" t="s">
        <v>25</v>
      </c>
    </row>
    <row r="35" spans="1:4" ht="12.75">
      <c r="A35" t="s">
        <v>23</v>
      </c>
      <c r="C35" s="2">
        <f>C33/C34</f>
        <v>185062.5</v>
      </c>
      <c r="D35" t="s">
        <v>24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22">
      <selection activeCell="C44" sqref="C44"/>
    </sheetView>
  </sheetViews>
  <sheetFormatPr defaultColWidth="9.140625" defaultRowHeight="12.75"/>
  <cols>
    <col min="3" max="3" width="16.421875" style="0" bestFit="1" customWidth="1"/>
  </cols>
  <sheetData>
    <row r="1" ht="12.75">
      <c r="A1" s="1" t="s">
        <v>29</v>
      </c>
    </row>
    <row r="3" spans="1:4" ht="12.75">
      <c r="A3" t="s">
        <v>2</v>
      </c>
      <c r="C3">
        <f>'operating cost'!C10</f>
        <v>256</v>
      </c>
      <c r="D3" t="s">
        <v>3</v>
      </c>
    </row>
    <row r="4" spans="1:4" ht="12.75">
      <c r="A4" t="s">
        <v>4</v>
      </c>
      <c r="C4">
        <f>'operating cost'!C11</f>
        <v>12</v>
      </c>
      <c r="D4" t="s">
        <v>3</v>
      </c>
    </row>
    <row r="5" spans="1:4" ht="12.75">
      <c r="A5" t="s">
        <v>5</v>
      </c>
      <c r="C5" s="3">
        <f>C3/C4</f>
        <v>21.333333333333332</v>
      </c>
      <c r="D5" t="s">
        <v>6</v>
      </c>
    </row>
    <row r="7" ht="12.75">
      <c r="A7" s="1" t="s">
        <v>105</v>
      </c>
    </row>
    <row r="8" spans="1:3" ht="12.75">
      <c r="A8" t="s">
        <v>30</v>
      </c>
      <c r="C8" s="7">
        <v>4000000</v>
      </c>
    </row>
    <row r="9" spans="1:3" ht="12.75">
      <c r="A9" t="s">
        <v>31</v>
      </c>
      <c r="C9" s="7">
        <v>2500000</v>
      </c>
    </row>
    <row r="10" spans="1:3" ht="12.75">
      <c r="A10" t="s">
        <v>35</v>
      </c>
      <c r="C10" s="7">
        <v>1000000</v>
      </c>
    </row>
    <row r="11" spans="1:3" ht="12.75">
      <c r="A11" t="s">
        <v>36</v>
      </c>
      <c r="C11" s="7">
        <v>4000000</v>
      </c>
    </row>
    <row r="12" spans="1:3" ht="12.75">
      <c r="A12" t="s">
        <v>32</v>
      </c>
      <c r="C12" s="7">
        <v>500000</v>
      </c>
    </row>
    <row r="14" spans="1:3" ht="12.75">
      <c r="A14" t="s">
        <v>33</v>
      </c>
      <c r="C14" s="7">
        <f>SUM(C8:C12)</f>
        <v>12000000</v>
      </c>
    </row>
    <row r="15" spans="1:3" ht="12.75">
      <c r="A15" t="s">
        <v>34</v>
      </c>
      <c r="C15" s="7">
        <f>C14/C5</f>
        <v>562500</v>
      </c>
    </row>
    <row r="17" ht="12.75">
      <c r="A17" s="1" t="s">
        <v>102</v>
      </c>
    </row>
    <row r="18" ht="12.75">
      <c r="A18" s="1" t="s">
        <v>26</v>
      </c>
    </row>
    <row r="19" spans="1:4" ht="12.75">
      <c r="A19" t="s">
        <v>103</v>
      </c>
      <c r="C19" s="16">
        <v>125</v>
      </c>
      <c r="D19" s="15" t="s">
        <v>104</v>
      </c>
    </row>
    <row r="20" spans="1:4" ht="12.75">
      <c r="A20" t="s">
        <v>108</v>
      </c>
      <c r="C20" s="16">
        <f>C19*'operating cost'!E19-'operating cost'!C15</f>
        <v>309375</v>
      </c>
      <c r="D20" s="15" t="s">
        <v>109</v>
      </c>
    </row>
    <row r="21" spans="1:4" ht="12.75">
      <c r="A21" t="s">
        <v>107</v>
      </c>
      <c r="C21" s="3">
        <f>C15/C20</f>
        <v>1.8181818181818181</v>
      </c>
      <c r="D21" t="s">
        <v>110</v>
      </c>
    </row>
    <row r="24" ht="12.75">
      <c r="A24" s="1" t="s">
        <v>27</v>
      </c>
    </row>
    <row r="25" spans="1:4" ht="12.75">
      <c r="A25" t="s">
        <v>103</v>
      </c>
      <c r="C25" s="16">
        <v>50</v>
      </c>
      <c r="D25" s="15" t="s">
        <v>104</v>
      </c>
    </row>
    <row r="26" spans="1:4" ht="12.75">
      <c r="A26" t="s">
        <v>108</v>
      </c>
      <c r="C26" s="16">
        <f>C25*'operating cost'!E28-'operating cost'!C24</f>
        <v>309375</v>
      </c>
      <c r="D26" s="15" t="s">
        <v>109</v>
      </c>
    </row>
    <row r="27" spans="1:4" ht="12.75">
      <c r="A27" t="s">
        <v>107</v>
      </c>
      <c r="C27" s="3">
        <f>C15/C26</f>
        <v>1.8181818181818181</v>
      </c>
      <c r="D27" t="s">
        <v>110</v>
      </c>
    </row>
    <row r="30" ht="12.75">
      <c r="A30" s="1" t="s">
        <v>28</v>
      </c>
    </row>
    <row r="31" spans="1:4" ht="12.75">
      <c r="A31" t="s">
        <v>103</v>
      </c>
      <c r="C31" s="16">
        <v>200000</v>
      </c>
      <c r="D31" s="15" t="s">
        <v>106</v>
      </c>
    </row>
    <row r="32" spans="1:4" ht="12.75">
      <c r="A32" t="s">
        <v>108</v>
      </c>
      <c r="C32" s="16">
        <f>C31*'operating cost'!C34-'operating cost'!C33</f>
        <v>149375</v>
      </c>
      <c r="D32" s="15" t="s">
        <v>109</v>
      </c>
    </row>
    <row r="33" spans="1:4" ht="12.75">
      <c r="A33" t="s">
        <v>107</v>
      </c>
      <c r="C33" s="3">
        <f>C15/C32</f>
        <v>3.7656903765690375</v>
      </c>
      <c r="D33" t="s">
        <v>110</v>
      </c>
    </row>
    <row r="35" ht="12.75">
      <c r="A35" s="1" t="s">
        <v>114</v>
      </c>
    </row>
    <row r="36" ht="12.75">
      <c r="A36" s="1" t="s">
        <v>26</v>
      </c>
    </row>
    <row r="37" spans="1:4" ht="12.75">
      <c r="A37" t="s">
        <v>103</v>
      </c>
      <c r="C37" s="16">
        <v>2250</v>
      </c>
      <c r="D37" s="15" t="s">
        <v>104</v>
      </c>
    </row>
    <row r="38" spans="1:4" ht="12.75">
      <c r="A38" t="s">
        <v>108</v>
      </c>
      <c r="C38" s="16">
        <f>C37*'operating cost'!E19-'operating cost'!E19*'operating cost'!C8-'operating cost'!C15</f>
        <v>741375</v>
      </c>
      <c r="D38" s="15" t="s">
        <v>109</v>
      </c>
    </row>
    <row r="39" spans="1:4" ht="12.75">
      <c r="A39" t="s">
        <v>107</v>
      </c>
      <c r="C39" s="3">
        <f>C15/C38</f>
        <v>0.7587253414264037</v>
      </c>
      <c r="D39" t="s">
        <v>110</v>
      </c>
    </row>
    <row r="41" ht="12.75">
      <c r="A41" s="1" t="s">
        <v>27</v>
      </c>
    </row>
    <row r="42" spans="1:4" ht="12.75">
      <c r="A42" t="s">
        <v>103</v>
      </c>
      <c r="C42" s="16">
        <v>2150</v>
      </c>
      <c r="D42" s="15" t="s">
        <v>104</v>
      </c>
    </row>
    <row r="43" spans="1:4" ht="12.75">
      <c r="A43" t="s">
        <v>108</v>
      </c>
      <c r="C43" s="16">
        <f>C42*'operating cost'!E28-'operating cost'!E28*'operating cost'!C8-'operating cost'!C24</f>
        <v>309375</v>
      </c>
      <c r="D43" s="15" t="s">
        <v>109</v>
      </c>
    </row>
    <row r="44" spans="1:4" ht="12.75">
      <c r="A44" t="s">
        <v>107</v>
      </c>
      <c r="C44" s="3">
        <f>C15/C43</f>
        <v>1.8181818181818181</v>
      </c>
      <c r="D44" t="s">
        <v>110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F10" sqref="F10"/>
    </sheetView>
  </sheetViews>
  <sheetFormatPr defaultColWidth="9.140625" defaultRowHeight="12.75"/>
  <sheetData>
    <row r="1" ht="12.75">
      <c r="A1" s="1" t="s">
        <v>47</v>
      </c>
    </row>
    <row r="3" ht="12.75">
      <c r="A3" s="1" t="s">
        <v>55</v>
      </c>
    </row>
    <row r="4" spans="1:4" ht="12.75">
      <c r="A4" t="s">
        <v>39</v>
      </c>
      <c r="B4" t="s">
        <v>38</v>
      </c>
      <c r="C4" t="s">
        <v>40</v>
      </c>
      <c r="D4" t="s">
        <v>57</v>
      </c>
    </row>
    <row r="5" spans="1:4" ht="12.75">
      <c r="A5">
        <v>768</v>
      </c>
      <c r="B5">
        <v>256</v>
      </c>
      <c r="C5" s="8">
        <v>10500</v>
      </c>
      <c r="D5" s="8">
        <f>C5+1300</f>
        <v>11800</v>
      </c>
    </row>
    <row r="6" spans="1:4" ht="12.75">
      <c r="A6">
        <v>384</v>
      </c>
      <c r="B6">
        <v>128</v>
      </c>
      <c r="C6" s="8">
        <v>5600</v>
      </c>
      <c r="D6" s="8">
        <f aca="true" t="shared" si="0" ref="D6:D11">C6+1300</f>
        <v>6900</v>
      </c>
    </row>
    <row r="7" spans="1:4" ht="12.75">
      <c r="A7">
        <v>448</v>
      </c>
      <c r="B7">
        <v>64</v>
      </c>
      <c r="C7" s="8">
        <v>5600</v>
      </c>
      <c r="D7" s="8">
        <f t="shared" si="0"/>
        <v>6900</v>
      </c>
    </row>
    <row r="8" spans="1:4" ht="12.75">
      <c r="A8">
        <v>256</v>
      </c>
      <c r="B8">
        <v>256</v>
      </c>
      <c r="C8" s="8">
        <v>5600</v>
      </c>
      <c r="D8" s="8">
        <f t="shared" si="0"/>
        <v>6900</v>
      </c>
    </row>
    <row r="9" spans="1:4" ht="12.75">
      <c r="A9">
        <v>192</v>
      </c>
      <c r="B9">
        <v>64</v>
      </c>
      <c r="C9" s="8">
        <v>2800</v>
      </c>
      <c r="D9" s="8">
        <f t="shared" si="0"/>
        <v>4100</v>
      </c>
    </row>
    <row r="10" spans="1:4" ht="12.75">
      <c r="A10">
        <v>128</v>
      </c>
      <c r="B10">
        <v>128</v>
      </c>
      <c r="C10" s="8">
        <v>2800</v>
      </c>
      <c r="D10" s="8">
        <f t="shared" si="0"/>
        <v>4100</v>
      </c>
    </row>
    <row r="11" spans="1:4" ht="12.75">
      <c r="A11">
        <v>64</v>
      </c>
      <c r="B11">
        <v>64</v>
      </c>
      <c r="C11" s="8">
        <v>1400</v>
      </c>
      <c r="D11" s="8">
        <f t="shared" si="0"/>
        <v>2700</v>
      </c>
    </row>
    <row r="13" ht="12.75">
      <c r="A13" s="1" t="s">
        <v>58</v>
      </c>
    </row>
    <row r="14" spans="1:4" ht="12.75">
      <c r="A14" t="s">
        <v>39</v>
      </c>
      <c r="B14" t="s">
        <v>38</v>
      </c>
      <c r="C14" t="s">
        <v>40</v>
      </c>
      <c r="D14" t="s">
        <v>57</v>
      </c>
    </row>
    <row r="15" spans="1:4" ht="12.75">
      <c r="A15">
        <v>768</v>
      </c>
      <c r="B15">
        <v>256</v>
      </c>
      <c r="C15" s="8">
        <v>8500</v>
      </c>
      <c r="D15" s="8">
        <f>C15+1300</f>
        <v>9800</v>
      </c>
    </row>
    <row r="16" spans="1:4" ht="12.75">
      <c r="A16">
        <v>384</v>
      </c>
      <c r="B16">
        <v>128</v>
      </c>
      <c r="C16" s="8">
        <v>4800</v>
      </c>
      <c r="D16" s="8">
        <f aca="true" t="shared" si="1" ref="D16:D21">C16+1300</f>
        <v>6100</v>
      </c>
    </row>
    <row r="17" spans="1:4" ht="12.75">
      <c r="A17">
        <v>448</v>
      </c>
      <c r="B17">
        <v>64</v>
      </c>
      <c r="C17" s="8">
        <v>4800</v>
      </c>
      <c r="D17" s="8">
        <f t="shared" si="1"/>
        <v>6100</v>
      </c>
    </row>
    <row r="18" spans="1:4" ht="12.75">
      <c r="A18">
        <v>256</v>
      </c>
      <c r="B18">
        <v>256</v>
      </c>
      <c r="C18" s="8">
        <v>4800</v>
      </c>
      <c r="D18" s="8">
        <f t="shared" si="1"/>
        <v>6100</v>
      </c>
    </row>
    <row r="19" spans="1:4" ht="12.75">
      <c r="A19">
        <v>192</v>
      </c>
      <c r="B19">
        <v>64</v>
      </c>
      <c r="C19" s="8">
        <v>2300</v>
      </c>
      <c r="D19" s="8">
        <f t="shared" si="1"/>
        <v>3600</v>
      </c>
    </row>
    <row r="20" spans="1:4" ht="12.75">
      <c r="A20">
        <v>128</v>
      </c>
      <c r="B20">
        <v>128</v>
      </c>
      <c r="C20" s="8">
        <v>2300</v>
      </c>
      <c r="D20" s="8">
        <f t="shared" si="1"/>
        <v>3600</v>
      </c>
    </row>
    <row r="21" spans="1:4" ht="12.75">
      <c r="A21">
        <v>64</v>
      </c>
      <c r="B21">
        <v>64</v>
      </c>
      <c r="C21" s="8">
        <v>1200</v>
      </c>
      <c r="D21" s="8">
        <f t="shared" si="1"/>
        <v>2500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"/>
    </sheetView>
  </sheetViews>
  <sheetFormatPr defaultColWidth="9.140625" defaultRowHeight="12.75"/>
  <cols>
    <col min="2" max="2" width="17.7109375" style="0" customWidth="1"/>
    <col min="3" max="3" width="17.00390625" style="0" customWidth="1"/>
    <col min="4" max="4" width="13.57421875" style="0" bestFit="1" customWidth="1"/>
  </cols>
  <sheetData>
    <row r="1" ht="12.75">
      <c r="A1" t="s">
        <v>41</v>
      </c>
    </row>
    <row r="2" ht="12.75">
      <c r="A2" t="s">
        <v>49</v>
      </c>
    </row>
    <row r="3" spans="1:2" ht="12.75">
      <c r="A3" t="s">
        <v>50</v>
      </c>
      <c r="B3" t="s">
        <v>51</v>
      </c>
    </row>
    <row r="4" spans="1:2" ht="12.75">
      <c r="A4" t="s">
        <v>52</v>
      </c>
      <c r="B4" t="s">
        <v>54</v>
      </c>
    </row>
    <row r="5" spans="1:2" ht="12.75">
      <c r="A5" t="s">
        <v>53</v>
      </c>
      <c r="B5">
        <v>816755986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3" ht="12.75">
      <c r="A13" t="s">
        <v>75</v>
      </c>
    </row>
    <row r="14" spans="1:5" ht="12.75">
      <c r="A14" t="s">
        <v>42</v>
      </c>
      <c r="B14" t="s">
        <v>43</v>
      </c>
      <c r="C14" t="s">
        <v>44</v>
      </c>
      <c r="D14" t="s">
        <v>45</v>
      </c>
      <c r="E14" t="s">
        <v>56</v>
      </c>
    </row>
    <row r="15" spans="1:5" ht="12.75">
      <c r="A15">
        <v>64</v>
      </c>
      <c r="B15" s="9">
        <v>3500000</v>
      </c>
      <c r="C15" s="8">
        <v>600</v>
      </c>
      <c r="D15" s="9">
        <v>8900000</v>
      </c>
      <c r="E15" s="8">
        <f>D15/10500</f>
        <v>847.6190476190476</v>
      </c>
    </row>
    <row r="16" spans="1:5" ht="12.75">
      <c r="A16">
        <v>128</v>
      </c>
      <c r="B16" s="9">
        <v>6500000</v>
      </c>
      <c r="C16" s="8">
        <v>775</v>
      </c>
      <c r="D16" s="9">
        <v>13500000</v>
      </c>
      <c r="E16" s="8">
        <f aca="true" t="shared" si="0" ref="E16:E22">D16/10500</f>
        <v>1285.7142857142858</v>
      </c>
    </row>
    <row r="17" spans="1:5" ht="12.75">
      <c r="A17">
        <v>192</v>
      </c>
      <c r="B17" s="9">
        <v>9500000</v>
      </c>
      <c r="C17" s="8">
        <v>925</v>
      </c>
      <c r="D17" s="9">
        <v>17800000</v>
      </c>
      <c r="E17" s="8">
        <f t="shared" si="0"/>
        <v>1695.2380952380952</v>
      </c>
    </row>
    <row r="18" spans="1:5" ht="12.75">
      <c r="A18">
        <v>256</v>
      </c>
      <c r="B18" s="9">
        <v>12500000</v>
      </c>
      <c r="C18" s="8">
        <v>1100</v>
      </c>
      <c r="D18" s="9">
        <v>22500000</v>
      </c>
      <c r="E18" s="8">
        <f t="shared" si="0"/>
        <v>2142.8571428571427</v>
      </c>
    </row>
    <row r="19" spans="1:5" ht="12.75">
      <c r="A19">
        <v>384</v>
      </c>
      <c r="B19" s="9">
        <v>18500000</v>
      </c>
      <c r="C19" s="8">
        <v>1400</v>
      </c>
      <c r="D19" s="9">
        <v>31100000</v>
      </c>
      <c r="E19" s="8">
        <f t="shared" si="0"/>
        <v>2961.904761904762</v>
      </c>
    </row>
    <row r="20" spans="1:5" ht="12.75">
      <c r="A20">
        <v>512</v>
      </c>
      <c r="B20" s="9">
        <v>24500000</v>
      </c>
      <c r="C20" s="8">
        <v>1725</v>
      </c>
      <c r="D20" s="9">
        <v>39500000</v>
      </c>
      <c r="E20" s="8">
        <f t="shared" si="0"/>
        <v>3761.904761904762</v>
      </c>
    </row>
    <row r="21" spans="1:5" ht="12.75">
      <c r="A21">
        <v>1024</v>
      </c>
      <c r="B21" s="9">
        <v>45500000</v>
      </c>
      <c r="C21" s="8">
        <v>3000</v>
      </c>
      <c r="D21" s="9">
        <v>72500000</v>
      </c>
      <c r="E21" s="8">
        <f t="shared" si="0"/>
        <v>6904.761904761905</v>
      </c>
    </row>
    <row r="22" spans="1:5" ht="12.75">
      <c r="A22">
        <v>2048</v>
      </c>
      <c r="B22" s="9">
        <v>93500000</v>
      </c>
      <c r="C22" s="8">
        <v>5500</v>
      </c>
      <c r="D22" s="9">
        <v>143500000</v>
      </c>
      <c r="E22" s="8">
        <f t="shared" si="0"/>
        <v>13666.666666666666</v>
      </c>
    </row>
    <row r="26" ht="12.75">
      <c r="A26" t="s">
        <v>76</v>
      </c>
    </row>
    <row r="27" spans="1:3" ht="12.75">
      <c r="A27" t="s">
        <v>42</v>
      </c>
      <c r="B27" t="s">
        <v>77</v>
      </c>
      <c r="C27" t="s">
        <v>78</v>
      </c>
    </row>
    <row r="28" spans="1:3" ht="12.75">
      <c r="A28">
        <v>64</v>
      </c>
      <c r="B28" s="11">
        <v>6000000</v>
      </c>
      <c r="C28" s="11">
        <v>4500000</v>
      </c>
    </row>
    <row r="29" spans="1:3" ht="12.75">
      <c r="A29">
        <v>128</v>
      </c>
      <c r="B29" s="11">
        <v>10500000</v>
      </c>
      <c r="C29" s="11">
        <v>8500000</v>
      </c>
    </row>
    <row r="30" spans="1:3" ht="12.75">
      <c r="A30">
        <v>192</v>
      </c>
      <c r="B30" s="11">
        <v>15000000</v>
      </c>
      <c r="C30" s="11">
        <v>11500000</v>
      </c>
    </row>
    <row r="31" spans="1:3" ht="12.75">
      <c r="A31">
        <v>256</v>
      </c>
      <c r="B31" s="11">
        <v>19500000</v>
      </c>
      <c r="C31" s="11">
        <v>14500000</v>
      </c>
    </row>
    <row r="32" spans="1:3" ht="12.75">
      <c r="A32">
        <v>512</v>
      </c>
      <c r="B32" s="11">
        <v>35000000</v>
      </c>
      <c r="C32" s="11">
        <v>28000000</v>
      </c>
    </row>
    <row r="33" spans="1:3" ht="12.75">
      <c r="A33">
        <v>1024</v>
      </c>
      <c r="B33" s="11">
        <v>68000000</v>
      </c>
      <c r="C33" s="11"/>
    </row>
    <row r="34" spans="1:3" ht="12.75">
      <c r="A34">
        <v>1536</v>
      </c>
      <c r="B34" s="11">
        <v>102000000</v>
      </c>
      <c r="C34" s="11"/>
    </row>
    <row r="35" spans="1:3" ht="12.75">
      <c r="A35">
        <v>2048</v>
      </c>
      <c r="B35" s="11">
        <v>132000000</v>
      </c>
      <c r="C35" s="1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G24" sqref="G24"/>
    </sheetView>
  </sheetViews>
  <sheetFormatPr defaultColWidth="9.140625" defaultRowHeight="12.75"/>
  <sheetData>
    <row r="1" ht="12.75">
      <c r="A1" s="1" t="s">
        <v>37</v>
      </c>
    </row>
    <row r="3" spans="1:4" ht="12.75">
      <c r="A3" t="s">
        <v>39</v>
      </c>
      <c r="B3" t="s">
        <v>38</v>
      </c>
      <c r="C3" t="s">
        <v>40</v>
      </c>
      <c r="D3" t="s">
        <v>57</v>
      </c>
    </row>
    <row r="4" spans="1:4" ht="12.75">
      <c r="A4">
        <v>256</v>
      </c>
      <c r="B4">
        <v>64</v>
      </c>
      <c r="C4" s="8">
        <v>3336</v>
      </c>
      <c r="D4" s="8">
        <f>C4+1750</f>
        <v>5086</v>
      </c>
    </row>
    <row r="5" spans="1:3" ht="12.75">
      <c r="A5" t="s">
        <v>64</v>
      </c>
      <c r="C5" s="8">
        <v>5500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K4" sqref="K4"/>
    </sheetView>
  </sheetViews>
  <sheetFormatPr defaultColWidth="9.140625" defaultRowHeight="12.75"/>
  <sheetData>
    <row r="1" ht="12.75">
      <c r="A1" s="1" t="s">
        <v>73</v>
      </c>
    </row>
    <row r="2" ht="12.75">
      <c r="B2" s="10" t="s">
        <v>74</v>
      </c>
    </row>
    <row r="3" ht="12.75">
      <c r="B3" s="10"/>
    </row>
    <row r="4" spans="1:3" ht="12.75">
      <c r="A4" t="s">
        <v>39</v>
      </c>
      <c r="B4" t="s">
        <v>38</v>
      </c>
      <c r="C4" t="s">
        <v>40</v>
      </c>
    </row>
  </sheetData>
  <hyperlinks>
    <hyperlink ref="B2" r:id="rId1" display="http://www.pesat.net.id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G7" sqref="G7"/>
    </sheetView>
  </sheetViews>
  <sheetFormatPr defaultColWidth="9.140625" defaultRowHeight="12.75"/>
  <cols>
    <col min="3" max="3" width="15.140625" style="0" bestFit="1" customWidth="1"/>
  </cols>
  <sheetData>
    <row r="1" ht="12.75">
      <c r="A1" s="12" t="s">
        <v>79</v>
      </c>
    </row>
    <row r="2" ht="12.75">
      <c r="A2" s="12"/>
    </row>
    <row r="3" spans="1:4" ht="12.75">
      <c r="A3" s="14" t="s">
        <v>39</v>
      </c>
      <c r="B3" t="s">
        <v>38</v>
      </c>
      <c r="C3" t="s">
        <v>40</v>
      </c>
      <c r="D3" t="s">
        <v>57</v>
      </c>
    </row>
    <row r="4" spans="1:3" ht="12.75">
      <c r="A4" s="12">
        <v>32</v>
      </c>
      <c r="B4">
        <v>32</v>
      </c>
      <c r="C4" s="9">
        <v>10000000</v>
      </c>
    </row>
    <row r="5" spans="1:3" ht="12.75">
      <c r="A5" s="12"/>
      <c r="C5" s="11"/>
    </row>
    <row r="6" spans="1:3" ht="12.75">
      <c r="A6" s="12"/>
      <c r="C6" s="11"/>
    </row>
    <row r="8" ht="13.5">
      <c r="A8" s="13" t="s">
        <v>80</v>
      </c>
    </row>
    <row r="9" ht="13.5">
      <c r="A9" s="13" t="s">
        <v>81</v>
      </c>
    </row>
    <row r="10" ht="13.5">
      <c r="A10" s="13" t="s">
        <v>82</v>
      </c>
    </row>
    <row r="12" ht="13.5">
      <c r="A12" s="13" t="s">
        <v>83</v>
      </c>
    </row>
    <row r="14" ht="13.5">
      <c r="A14" s="13" t="s">
        <v>84</v>
      </c>
    </row>
    <row r="15" ht="13.5">
      <c r="A15" s="13" t="s">
        <v>85</v>
      </c>
    </row>
    <row r="16" ht="13.5">
      <c r="A16" s="13" t="s">
        <v>86</v>
      </c>
    </row>
    <row r="17" ht="13.5">
      <c r="A17" s="13" t="s">
        <v>87</v>
      </c>
    </row>
    <row r="18" ht="13.5">
      <c r="A18" s="13" t="s">
        <v>88</v>
      </c>
    </row>
    <row r="19" ht="13.5">
      <c r="A19" s="13" t="s">
        <v>89</v>
      </c>
    </row>
    <row r="20" ht="13.5">
      <c r="A20" s="13" t="s">
        <v>90</v>
      </c>
    </row>
    <row r="21" ht="13.5">
      <c r="A21" s="13" t="s">
        <v>91</v>
      </c>
    </row>
    <row r="23" ht="13.5">
      <c r="A23" s="13" t="s">
        <v>92</v>
      </c>
    </row>
    <row r="24" ht="13.5">
      <c r="A24" s="13" t="s">
        <v>93</v>
      </c>
    </row>
    <row r="25" ht="13.5">
      <c r="A25" s="13" t="s">
        <v>94</v>
      </c>
    </row>
    <row r="26" ht="13.5">
      <c r="A26" s="13" t="s">
        <v>95</v>
      </c>
    </row>
    <row r="27" ht="13.5">
      <c r="A27" s="13" t="s">
        <v>96</v>
      </c>
    </row>
    <row r="30" ht="13.5">
      <c r="A30" s="13" t="s">
        <v>97</v>
      </c>
    </row>
    <row r="32" ht="13.5">
      <c r="A32" s="13" t="s">
        <v>98</v>
      </c>
    </row>
    <row r="35" ht="13.5">
      <c r="A35" s="13" t="s">
        <v>99</v>
      </c>
    </row>
    <row r="36" ht="13.5">
      <c r="A36" s="13" t="s">
        <v>100</v>
      </c>
    </row>
    <row r="37" ht="12.75">
      <c r="A37" s="12" t="s">
        <v>101</v>
      </c>
    </row>
  </sheetData>
  <hyperlinks>
    <hyperlink ref="A1" r:id="rId1" display="http://www.rainbow2u.com"/>
    <hyperlink ref="A37" r:id="rId2" display="mailto:iwan@pasm.net"/>
  </hyperlinks>
  <printOptions/>
  <pageMargins left="0.75" right="0.75" top="1" bottom="1" header="0.5" footer="0.5"/>
  <pageSetup horizontalDpi="300" verticalDpi="300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I11" sqref="I11"/>
    </sheetView>
  </sheetViews>
  <sheetFormatPr defaultColWidth="9.140625" defaultRowHeight="12.75"/>
  <cols>
    <col min="3" max="3" width="12.421875" style="0" bestFit="1" customWidth="1"/>
  </cols>
  <sheetData>
    <row r="1" ht="12.75">
      <c r="A1" s="1" t="s">
        <v>72</v>
      </c>
    </row>
    <row r="3" spans="1:5" ht="12.75">
      <c r="A3" s="1" t="s">
        <v>65</v>
      </c>
      <c r="C3" t="s">
        <v>68</v>
      </c>
      <c r="E3" t="s">
        <v>69</v>
      </c>
    </row>
    <row r="4" spans="1:5" ht="12.75">
      <c r="A4" t="s">
        <v>66</v>
      </c>
      <c r="C4" s="9">
        <v>13500000</v>
      </c>
      <c r="E4" s="8">
        <f>C4/10500</f>
        <v>1285.7142857142858</v>
      </c>
    </row>
    <row r="5" spans="1:5" ht="12.75">
      <c r="A5" t="s">
        <v>67</v>
      </c>
      <c r="C5" s="9">
        <v>10500000</v>
      </c>
      <c r="E5" s="8">
        <f>C5/10500</f>
        <v>1000</v>
      </c>
    </row>
    <row r="7" ht="12.75">
      <c r="A7" s="1" t="s">
        <v>70</v>
      </c>
    </row>
    <row r="8" spans="1:5" ht="12.75">
      <c r="A8" t="s">
        <v>67</v>
      </c>
      <c r="C8" s="9">
        <v>4000000</v>
      </c>
      <c r="E8" s="8">
        <f>C8/10400</f>
        <v>384.61538461538464</v>
      </c>
    </row>
    <row r="10" ht="12.75">
      <c r="A10" s="1" t="s">
        <v>71</v>
      </c>
    </row>
    <row r="11" spans="1:5" ht="12.75">
      <c r="A11" t="s">
        <v>67</v>
      </c>
      <c r="C11" s="9">
        <v>600000</v>
      </c>
      <c r="E11" s="8">
        <f>C11/10500</f>
        <v>57.142857142857146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Swadaya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Nurlina N. Purbo</dc:creator>
  <cp:keywords/>
  <dc:description/>
  <cp:lastModifiedBy>Onno W Purbo</cp:lastModifiedBy>
  <dcterms:created xsi:type="dcterms:W3CDTF">2001-04-10T02:20:33Z</dcterms:created>
  <dcterms:modified xsi:type="dcterms:W3CDTF">2002-01-07T04:50:15Z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