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50" windowHeight="12855" activeTab="0"/>
  </bookViews>
  <sheets>
    <sheet name="Cir Pub" sheetId="1" r:id="rId1"/>
  </sheets>
  <definedNames/>
  <calcPr fullCalcOnLoad="1"/>
</workbook>
</file>

<file path=xl/sharedStrings.xml><?xml version="1.0" encoding="utf-8"?>
<sst xmlns="http://schemas.openxmlformats.org/spreadsheetml/2006/main" count="107" uniqueCount="42">
  <si>
    <t>The ARRL antenna book states that the circular waveguide diameter should be large enough to support operation in the TE11 propagation mode at the lowest operating frequency.
However the waveguide diameter should not be large enough to support operation in the TM01 propagation mode at the highest operating frequency.
When we calculate the TE11 mode cutoff for 2402MHz we get 73.147mm.(minuum diameter)
When we calculate the TM01 mode cutoff for 2483MHz we get 92.432mm.(maximum diameter)
So we now have a diameter range and have to decide where the ideal for us exists in this range.
As a circular waveguide increases in diameter:
The beam becomes narrower (higher gain);
The aperture increases (basically the effective antenna area gets bigger, and bigger means potentially more power is captured);
The guide wavelength decrees. (and so does the required can length. - The ARRL say that the required waveguide length is at least two guide wavelengths);
The graph at top shows that at 76mm diameter the guide wavelength changes a lot between 2402 and 2483MHz. However at 90mm diameter, there is very little difference in guide wavelength between 2402 and 2483MHz. - hence (at 90mm dia.) the spacing of the element to the back of can will remain correct as you move from channel 1 to 11.
Those four factors suggest that one uses the largest diameter allowed in the TE11 propagation range, that is - 92.432mm inside diameter.
All the other dimensions are be calculated from diameter.
So we can now calculate the optimum and compare it to what has been tried so far. - (as you can see making longer waveguides than have been tried, should help a lot)          
The "Hunts Pasta/spaghetti Sauce" is a good diameter but it needs to be 3 times as long.
If you can help with refinements or additions to the calculations here let me know - Julian Featherston julian@concentrate.com.au
- I would love to add best Q value for the element and predicted gain for a given conical horn addition.</t>
  </si>
  <si>
    <t>MJB Premium Coffee</t>
  </si>
  <si>
    <t>inch</t>
  </si>
  <si>
    <t>mm</t>
  </si>
  <si>
    <t>TE &amp; TM from Dia</t>
  </si>
  <si>
    <t>Diameter 6.05"</t>
  </si>
  <si>
    <t>Diameter</t>
  </si>
  <si>
    <t>Length: 6.67"</t>
  </si>
  <si>
    <t>Fc (TE11 mode cutoff)</t>
  </si>
  <si>
    <t>Distance from back 1.37"</t>
  </si>
  <si>
    <t>Fc (TM01 mode cutoff)</t>
  </si>
  <si>
    <t>Driven element  1.21"</t>
  </si>
  <si>
    <t>Required length</t>
  </si>
  <si>
    <t>Hunts Pasta/spaghetti Sauce</t>
  </si>
  <si>
    <t>Diameter: 3.25"</t>
  </si>
  <si>
    <t>Length: 5.62"</t>
  </si>
  <si>
    <t>Distance from back 2.49"</t>
  </si>
  <si>
    <t>Nalley Big Chunk beef stew</t>
  </si>
  <si>
    <t>Diameter: 3.87"</t>
  </si>
  <si>
    <t>Length: 6"</t>
  </si>
  <si>
    <t>Distance from back 1.78"</t>
  </si>
  <si>
    <t>Driven element 1.21"</t>
  </si>
  <si>
    <t>Pringles</t>
  </si>
  <si>
    <t>Length</t>
  </si>
  <si>
    <t>Distance from back</t>
  </si>
  <si>
    <t>Driven element</t>
  </si>
  <si>
    <t>Theoretical optimum</t>
  </si>
  <si>
    <t>Guide wavelength at 2442.5</t>
  </si>
  <si>
    <t>Guide wavelength at 2402.5</t>
  </si>
  <si>
    <t>Guide wavelength at 2483</t>
  </si>
  <si>
    <t>Theoretical smallest</t>
  </si>
  <si>
    <t>Circular waveguide TE11 &amp; TM01 mode &amp; Guide wavelength calc.</t>
  </si>
  <si>
    <t>Dia / wavelength</t>
  </si>
  <si>
    <t>Guide wavelength</t>
  </si>
  <si>
    <t>Length / guide wavelength</t>
  </si>
  <si>
    <t>Guide wavelength / 4</t>
  </si>
  <si>
    <t>P.S. I read on a forum that the Pringles lining is non-conductive, I can confirm that is absolute BS, it is well insulated but highly conductive.</t>
  </si>
  <si>
    <t>And here we can see the minimum required length (two guide wavelengths) and the element spacing (1/4 guide wavelength) relative to waveguide diameter.</t>
  </si>
  <si>
    <t>YOU CAN PLAY WITH THE FIGURES IN RED BOXES BUT REMEMBER 73.147mm IS MINIMUM DIAMETER</t>
  </si>
  <si>
    <t>Note: the length for the pringles here is showing required - not measured</t>
  </si>
  <si>
    <t xml:space="preserve">One can see here that a Pringles can at 72mm ID has a rapidly changing and very long guide wavelength (standing wavelength) of 2863mm, this makes proper construction impossible. It needs to be larger in diameter in order achieve a stable and much lower guide wavelength across our frequency range. Above about 80mm diameter looks good.  </t>
  </si>
  <si>
    <t xml:space="preserve">Let me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</si>
</sst>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MHz&quot;"/>
    <numFmt numFmtId="165" formatCode="0&quot; MHz&quot;"/>
    <numFmt numFmtId="166" formatCode="0.0000&quot; mm&quot;"/>
    <numFmt numFmtId="167" formatCode="&quot;Yes&quot;;&quot;Yes&quot;;&quot;No&quot;"/>
    <numFmt numFmtId="168" formatCode="&quot;True&quot;;&quot;True&quot;;&quot;False&quot;"/>
    <numFmt numFmtId="169" formatCode="&quot;On&quot;;&quot;On&quot;;&quot;Off&quot;"/>
    <numFmt numFmtId="170" formatCode="[$€-2]\ #,##0.00_);[Red]\([$€-2]\ #,##0.00\)"/>
    <numFmt numFmtId="171" formatCode="0.000&quot; MHz&quot;"/>
    <numFmt numFmtId="172" formatCode="0.000"/>
    <numFmt numFmtId="173" formatCode="0&quot; mm&quot;"/>
    <numFmt numFmtId="174" formatCode="0.0000&quot;°&quot;"/>
    <numFmt numFmtId="175" formatCode="0.0&quot;°&quot;"/>
    <numFmt numFmtId="176" formatCode="0&quot;°&quot;"/>
    <numFmt numFmtId="177" formatCode="0.0000&quot; '&quot;"/>
    <numFmt numFmtId="178" formatCode="0.0000&quot;'&quot;"/>
    <numFmt numFmtId="179" formatCode="0.00000&quot; dB&quot;"/>
    <numFmt numFmtId="180" formatCode="0.00000&quot;dB&quot;"/>
    <numFmt numFmtId="181" formatCode="0.0000&quot;dB&quot;"/>
    <numFmt numFmtId="182" formatCode="0.0000&quot;mm&quot;"/>
    <numFmt numFmtId="183" formatCode="0.000&quot;MHz&quot;"/>
    <numFmt numFmtId="184" formatCode="0&quot;dB&quot;"/>
    <numFmt numFmtId="185" formatCode="0&quot;²&quot;"/>
    <numFmt numFmtId="186" formatCode="0&quot;mm²&quot;"/>
    <numFmt numFmtId="187" formatCode="#,##0.0000&quot;²&quot;"/>
    <numFmt numFmtId="188" formatCode="#,##0&quot;²&quot;"/>
    <numFmt numFmtId="189" formatCode="0.00&quot;mm&quot;"/>
    <numFmt numFmtId="190" formatCode="#,##0&quot;d²&quot;"/>
    <numFmt numFmtId="191" formatCode="#,##0&quot;mm²&quot;"/>
    <numFmt numFmtId="192" formatCode="0&quot;mm&quot;"/>
    <numFmt numFmtId="193" formatCode="0.000&quot;dB&quot;"/>
    <numFmt numFmtId="194" formatCode="0.000&quot;mm&quot;"/>
    <numFmt numFmtId="195" formatCode="0.000&quot;°&quot;"/>
    <numFmt numFmtId="196" formatCode="[$-C09]dddd\,\ d\ mmmm\ yyyy"/>
    <numFmt numFmtId="197" formatCode="[$-409]h:mm:ss\ AM/PM"/>
    <numFmt numFmtId="198" formatCode="0E+0&quot;mm²&quot;"/>
    <numFmt numFmtId="199" formatCode="0.000E+00"/>
    <numFmt numFmtId="200" formatCode="0.0%"/>
    <numFmt numFmtId="201" formatCode="0.0&quot;dB&quot;"/>
    <numFmt numFmtId="202" formatCode="0.00&quot;dB&quot;"/>
    <numFmt numFmtId="203" formatCode="0.00&quot;l&quot;"/>
    <numFmt numFmtId="204" formatCode="0.00&quot;a&quot;"/>
    <numFmt numFmtId="205" formatCode="0.0&quot;mm&quot;"/>
    <numFmt numFmtId="206" formatCode="0.00000"/>
    <numFmt numFmtId="207" formatCode="0.0000"/>
    <numFmt numFmtId="208" formatCode="0.0"/>
    <numFmt numFmtId="209" formatCode="0.000&quot; mm&quot;"/>
    <numFmt numFmtId="210" formatCode="0.000&quot;in&quot;"/>
    <numFmt numFmtId="211" formatCode="0.00000000"/>
    <numFmt numFmtId="212" formatCode="0.0000000"/>
    <numFmt numFmtId="213" formatCode="0.000000"/>
    <numFmt numFmtId="214" formatCode="0.000000000"/>
    <numFmt numFmtId="215" formatCode="0.0000&quot; to&quot;"/>
    <numFmt numFmtId="216" formatCode="0.000&quot; to&quot;"/>
    <numFmt numFmtId="217" formatCode="0.00&quot; to&quot;"/>
    <numFmt numFmtId="218" formatCode="0.000&quot;in to&quot;"/>
    <numFmt numFmtId="219" formatCode="0.00&quot;in to&quot;"/>
    <numFmt numFmtId="220" formatCode="0.00&quot;MHz&quot;"/>
    <numFmt numFmtId="221" formatCode="0.0&quot;MHz&quot;"/>
    <numFmt numFmtId="222" formatCode="00&quot; mm&quot;"/>
    <numFmt numFmtId="223" formatCode="00.0&quot; mm&quot;"/>
    <numFmt numFmtId="224" formatCode="00.00&quot; mm&quot;"/>
    <numFmt numFmtId="225" formatCode="00.000&quot; mm&quot;"/>
    <numFmt numFmtId="226" formatCode="00.000&quot;mm&quot;"/>
  </numFmts>
  <fonts count="14">
    <font>
      <sz val="10"/>
      <name val="Arial"/>
      <family val="0"/>
    </font>
    <font>
      <u val="single"/>
      <sz val="10"/>
      <color indexed="36"/>
      <name val="Arial"/>
      <family val="0"/>
    </font>
    <font>
      <u val="single"/>
      <sz val="10"/>
      <color indexed="12"/>
      <name val="Arial"/>
      <family val="0"/>
    </font>
    <font>
      <sz val="8"/>
      <name val="Arial"/>
      <family val="0"/>
    </font>
    <font>
      <sz val="20"/>
      <name val="Arial"/>
      <family val="0"/>
    </font>
    <font>
      <sz val="10"/>
      <color indexed="10"/>
      <name val="Arial"/>
      <family val="0"/>
    </font>
    <font>
      <b/>
      <sz val="8"/>
      <name val="Arial"/>
      <family val="2"/>
    </font>
    <font>
      <sz val="9"/>
      <name val="Arial"/>
      <family val="2"/>
    </font>
    <font>
      <sz val="14.75"/>
      <name val="Arial"/>
      <family val="0"/>
    </font>
    <font>
      <b/>
      <sz val="10.5"/>
      <name val="Arial"/>
      <family val="2"/>
    </font>
    <font>
      <sz val="12"/>
      <name val="Arial"/>
      <family val="0"/>
    </font>
    <font>
      <sz val="10.5"/>
      <name val="Arial"/>
      <family val="2"/>
    </font>
    <font>
      <sz val="15"/>
      <name val="Arial"/>
      <family val="0"/>
    </font>
    <font>
      <sz val="8.25"/>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10"/>
      </left>
      <right style="thin">
        <color indexed="10"/>
      </right>
      <top style="thin">
        <color indexed="10"/>
      </top>
      <bottom style="thin">
        <color indexed="10"/>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xf>
    <xf numFmtId="172" fontId="0" fillId="0" borderId="1" xfId="0" applyNumberFormat="1" applyBorder="1" applyAlignment="1">
      <alignment horizontal="center"/>
    </xf>
    <xf numFmtId="194" fontId="0" fillId="0" borderId="1" xfId="0" applyNumberFormat="1" applyBorder="1" applyAlignment="1">
      <alignment horizontal="center"/>
    </xf>
    <xf numFmtId="43" fontId="0" fillId="0" borderId="1" xfId="15" applyBorder="1" applyAlignment="1">
      <alignment horizontal="center"/>
    </xf>
    <xf numFmtId="172" fontId="0" fillId="0" borderId="0" xfId="0" applyNumberFormat="1" applyAlignment="1">
      <alignment horizontal="center"/>
    </xf>
    <xf numFmtId="0" fontId="0" fillId="0" borderId="0" xfId="0" applyAlignment="1">
      <alignment horizontal="center"/>
    </xf>
    <xf numFmtId="210" fontId="0" fillId="0" borderId="0" xfId="0" applyNumberFormat="1" applyAlignment="1">
      <alignment horizontal="right"/>
    </xf>
    <xf numFmtId="0" fontId="0" fillId="0" borderId="1" xfId="15" applyNumberFormat="1" applyFont="1" applyFill="1" applyBorder="1" applyAlignment="1">
      <alignment horizontal="center"/>
    </xf>
    <xf numFmtId="0" fontId="0" fillId="0" borderId="0" xfId="0" applyAlignment="1">
      <alignment horizontal="right"/>
    </xf>
    <xf numFmtId="0" fontId="0" fillId="0" borderId="1" xfId="15" applyNumberFormat="1" applyFont="1" applyFill="1" applyBorder="1" applyAlignment="1">
      <alignment horizontal="center"/>
    </xf>
    <xf numFmtId="217" fontId="0" fillId="0" borderId="2" xfId="0" applyNumberFormat="1" applyBorder="1" applyAlignment="1">
      <alignment horizontal="right"/>
    </xf>
    <xf numFmtId="189" fontId="0" fillId="0" borderId="3" xfId="0" applyNumberFormat="1" applyBorder="1" applyAlignment="1">
      <alignment horizontal="center"/>
    </xf>
    <xf numFmtId="218" fontId="0" fillId="0" borderId="0" xfId="0" applyNumberFormat="1" applyAlignment="1">
      <alignment horizontal="right"/>
    </xf>
    <xf numFmtId="210" fontId="0" fillId="0" borderId="0" xfId="0" applyNumberFormat="1" applyAlignment="1">
      <alignment horizontal="left"/>
    </xf>
    <xf numFmtId="0" fontId="0" fillId="0" borderId="0" xfId="0" applyAlignment="1">
      <alignment/>
    </xf>
    <xf numFmtId="194" fontId="0" fillId="0" borderId="3" xfId="0" applyNumberFormat="1" applyBorder="1" applyAlignment="1">
      <alignment horizontal="center"/>
    </xf>
    <xf numFmtId="219" fontId="0" fillId="0" borderId="0" xfId="0" applyNumberFormat="1" applyAlignment="1">
      <alignment horizontal="right"/>
    </xf>
    <xf numFmtId="0" fontId="0" fillId="0" borderId="2" xfId="0" applyBorder="1" applyAlignment="1">
      <alignment/>
    </xf>
    <xf numFmtId="0" fontId="0" fillId="0" borderId="4" xfId="0" applyBorder="1" applyAlignment="1">
      <alignment horizontal="center"/>
    </xf>
    <xf numFmtId="172" fontId="0" fillId="0" borderId="5" xfId="0" applyNumberFormat="1" applyBorder="1" applyAlignment="1">
      <alignment horizontal="center"/>
    </xf>
    <xf numFmtId="172" fontId="0" fillId="0" borderId="4" xfId="0" applyNumberFormat="1" applyBorder="1" applyAlignment="1">
      <alignment horizontal="center"/>
    </xf>
    <xf numFmtId="172" fontId="0" fillId="0" borderId="2" xfId="0" applyNumberFormat="1" applyBorder="1" applyAlignment="1">
      <alignment horizontal="center"/>
    </xf>
    <xf numFmtId="43" fontId="0" fillId="0" borderId="3" xfId="15" applyBorder="1" applyAlignment="1">
      <alignment horizontal="center"/>
    </xf>
    <xf numFmtId="194" fontId="0" fillId="0" borderId="6" xfId="0" applyNumberFormat="1" applyBorder="1" applyAlignment="1">
      <alignment horizontal="center"/>
    </xf>
    <xf numFmtId="194" fontId="0" fillId="0" borderId="5" xfId="0" applyNumberFormat="1" applyBorder="1" applyAlignment="1">
      <alignment horizontal="center"/>
    </xf>
    <xf numFmtId="0" fontId="0" fillId="0" borderId="0" xfId="0" applyAlignment="1">
      <alignment horizontal="left" vertical="top" wrapText="1"/>
    </xf>
    <xf numFmtId="226" fontId="0" fillId="0" borderId="5" xfId="0" applyNumberFormat="1" applyBorder="1" applyAlignment="1">
      <alignment horizontal="center"/>
    </xf>
    <xf numFmtId="0" fontId="0" fillId="0" borderId="0" xfId="0" applyAlignment="1">
      <alignment horizontal="left"/>
    </xf>
    <xf numFmtId="0" fontId="0" fillId="0" borderId="0" xfId="0" applyAlignment="1">
      <alignment vertical="top" wrapText="1"/>
    </xf>
    <xf numFmtId="0" fontId="0" fillId="0" borderId="0" xfId="0" applyAlignment="1">
      <alignment horizontal="left" vertical="top" wrapText="1"/>
    </xf>
    <xf numFmtId="172" fontId="0" fillId="0" borderId="2" xfId="15" applyNumberFormat="1" applyBorder="1" applyAlignment="1">
      <alignment horizontal="center"/>
    </xf>
    <xf numFmtId="172" fontId="0" fillId="0" borderId="3" xfId="15" applyNumberFormat="1" applyBorder="1" applyAlignment="1">
      <alignment horizontal="center"/>
    </xf>
    <xf numFmtId="194" fontId="0" fillId="0" borderId="1" xfId="0" applyNumberFormat="1" applyBorder="1" applyAlignment="1">
      <alignment horizontal="center"/>
    </xf>
    <xf numFmtId="194" fontId="0" fillId="0" borderId="2" xfId="15" applyNumberFormat="1" applyBorder="1" applyAlignment="1">
      <alignment horizontal="center"/>
    </xf>
    <xf numFmtId="194" fontId="0" fillId="0" borderId="3" xfId="15" applyNumberFormat="1" applyBorder="1" applyAlignment="1">
      <alignment horizontal="center"/>
    </xf>
    <xf numFmtId="183" fontId="0" fillId="0" borderId="2" xfId="15" applyNumberFormat="1" applyBorder="1" applyAlignment="1">
      <alignment horizontal="center"/>
    </xf>
    <xf numFmtId="183" fontId="0" fillId="0" borderId="3" xfId="15" applyNumberFormat="1" applyBorder="1" applyAlignment="1">
      <alignment horizontal="center"/>
    </xf>
    <xf numFmtId="0" fontId="0" fillId="0" borderId="0" xfId="0" applyAlignment="1">
      <alignment horizontal="left"/>
    </xf>
    <xf numFmtId="0" fontId="5" fillId="0" borderId="0" xfId="0" applyFont="1" applyAlignment="1">
      <alignment horizontal="center"/>
    </xf>
    <xf numFmtId="172" fontId="0" fillId="0" borderId="1" xfId="0" applyNumberFormat="1" applyBorder="1" applyAlignment="1">
      <alignment horizontal="center"/>
    </xf>
    <xf numFmtId="194" fontId="0" fillId="0" borderId="2" xfId="0" applyNumberFormat="1" applyBorder="1" applyAlignment="1">
      <alignment horizontal="center"/>
    </xf>
    <xf numFmtId="194" fontId="0" fillId="0" borderId="3" xfId="0" applyNumberForma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Fc TE11 and TM01 mode cut-offs</a:t>
            </a:r>
          </a:p>
        </c:rich>
      </c:tx>
      <c:layout/>
      <c:spPr>
        <a:noFill/>
        <a:ln>
          <a:noFill/>
        </a:ln>
      </c:spPr>
    </c:title>
    <c:plotArea>
      <c:layout/>
      <c:lineChart>
        <c:grouping val="standard"/>
        <c:varyColors val="0"/>
        <c:ser>
          <c:idx val="0"/>
          <c:order val="0"/>
          <c:tx>
            <c:v>Fc (TE11 mode cutoff)</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2509.9772000000003</c:v>
              </c:pt>
              <c:pt idx="1">
                <c:v>2440.255611111111</c:v>
              </c:pt>
              <c:pt idx="2">
                <c:v>2374.302756756757</c:v>
              </c:pt>
              <c:pt idx="3">
                <c:v>2311.821105263158</c:v>
              </c:pt>
              <c:pt idx="4">
                <c:v>2252.543641025641</c:v>
              </c:pt>
              <c:pt idx="5">
                <c:v>2196.23005</c:v>
              </c:pt>
              <c:pt idx="6">
                <c:v>2142.6634634146344</c:v>
              </c:pt>
              <c:pt idx="7">
                <c:v>2091.6476666666667</c:v>
              </c:pt>
              <c:pt idx="8">
                <c:v>2043.0046976744188</c:v>
              </c:pt>
              <c:pt idx="9">
                <c:v>1996.5727727272729</c:v>
              </c:pt>
              <c:pt idx="10">
                <c:v>1952.204488888889</c:v>
              </c:pt>
              <c:pt idx="11">
                <c:v>1909.7652608695653</c:v>
              </c:pt>
              <c:pt idx="12">
                <c:v>1869.1319574468087</c:v>
              </c:pt>
              <c:pt idx="13">
                <c:v>1830.1917083333335</c:v>
              </c:pt>
              <c:pt idx="14">
                <c:v>1792.8408571428572</c:v>
              </c:pt>
              <c:pt idx="15">
                <c:v>1756.98404</c:v>
              </c:pt>
              <c:pt idx="16">
                <c:v>1722.5333725490198</c:v>
              </c:pt>
              <c:pt idx="17">
                <c:v>1689.407730769231</c:v>
              </c:pt>
              <c:pt idx="18">
                <c:v>1657.5321132075474</c:v>
              </c:pt>
              <c:pt idx="19">
                <c:v>1626.837074074074</c:v>
              </c:pt>
              <c:pt idx="20">
                <c:v>1597.2582181818182</c:v>
              </c:pt>
              <c:pt idx="21">
                <c:v>1568.73575</c:v>
              </c:pt>
              <c:pt idx="22">
                <c:v>1541.2140701754388</c:v>
              </c:pt>
              <c:pt idx="23">
                <c:v>1514.6414137931035</c:v>
              </c:pt>
              <c:pt idx="24">
                <c:v>1488.9695254237288</c:v>
              </c:pt>
              <c:pt idx="25">
                <c:v>1464.1533666666667</c:v>
              </c:pt>
              <c:pt idx="26">
                <c:v>1440.1508524590165</c:v>
              </c:pt>
              <c:pt idx="27">
                <c:v>1416.9226129032259</c:v>
              </c:pt>
              <c:pt idx="28">
                <c:v>1394.4317777777778</c:v>
              </c:pt>
              <c:pt idx="29">
                <c:v>1372.64378125</c:v>
              </c:pt>
              <c:pt idx="30">
                <c:v>1351.5261846153846</c:v>
              </c:pt>
              <c:pt idx="31">
                <c:v>1331.0485151515152</c:v>
              </c:pt>
              <c:pt idx="32">
                <c:v>1311.182119402985</c:v>
              </c:pt>
              <c:pt idx="33">
                <c:v>1291.9000294117648</c:v>
              </c:pt>
              <c:pt idx="34">
                <c:v>1273.1768405797102</c:v>
              </c:pt>
              <c:pt idx="35">
                <c:v>1254.9886000000001</c:v>
              </c:pt>
              <c:pt idx="36">
                <c:v>1237.3127042253523</c:v>
              </c:pt>
              <c:pt idx="37">
                <c:v>1220.1278055555556</c:v>
              </c:pt>
              <c:pt idx="38">
                <c:v>1203.4137260273974</c:v>
              </c:pt>
              <c:pt idx="39">
                <c:v>1187.1513783783785</c:v>
              </c:pt>
              <c:pt idx="40">
                <c:v>1171.3226933333333</c:v>
              </c:pt>
              <c:pt idx="41">
                <c:v>1155.910552631579</c:v>
              </c:pt>
              <c:pt idx="42">
                <c:v>1140.8987272727272</c:v>
              </c:pt>
              <c:pt idx="43">
                <c:v>1126.2718205128206</c:v>
              </c:pt>
              <c:pt idx="44">
                <c:v>1112.0152151898735</c:v>
              </c:pt>
              <c:pt idx="45">
                <c:v>1098.115025</c:v>
              </c:pt>
              <c:pt idx="46">
                <c:v>1084.558049382716</c:v>
              </c:pt>
              <c:pt idx="47">
                <c:v>1071.3317317073172</c:v>
              </c:pt>
              <c:pt idx="48">
                <c:v>1058.4241204819277</c:v>
              </c:pt>
              <c:pt idx="49">
                <c:v>1045.8238333333334</c:v>
              </c:pt>
              <c:pt idx="50">
                <c:v>1033.520023529412</c:v>
              </c:pt>
            </c:numLit>
          </c:val>
          <c:smooth val="1"/>
        </c:ser>
        <c:ser>
          <c:idx val="1"/>
          <c:order val="1"/>
          <c:tx>
            <c:v>Fc (TM01 mode cutoff)</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3278.359857142857</c:v>
              </c:pt>
              <c:pt idx="1">
                <c:v>3187.2943055555556</c:v>
              </c:pt>
              <c:pt idx="2">
                <c:v>3101.151216216216</c:v>
              </c:pt>
              <c:pt idx="3">
                <c:v>3019.5419736842105</c:v>
              </c:pt>
              <c:pt idx="4">
                <c:v>2942.1178205128203</c:v>
              </c:pt>
              <c:pt idx="5">
                <c:v>2868.564875</c:v>
              </c:pt>
              <c:pt idx="6">
                <c:v>2798.5998780487807</c:v>
              </c:pt>
              <c:pt idx="7">
                <c:v>2731.9665476190476</c:v>
              </c:pt>
              <c:pt idx="8">
                <c:v>2668.432441860465</c:v>
              </c:pt>
              <c:pt idx="9">
                <c:v>2607.78625</c:v>
              </c:pt>
              <c:pt idx="10">
                <c:v>2549.8354444444444</c:v>
              </c:pt>
              <c:pt idx="11">
                <c:v>2494.4042391304347</c:v>
              </c:pt>
              <c:pt idx="12">
                <c:v>2441.3318085106384</c:v>
              </c:pt>
              <c:pt idx="13">
                <c:v>2390.470729166667</c:v>
              </c:pt>
              <c:pt idx="14">
                <c:v>2341.685612244898</c:v>
              </c:pt>
              <c:pt idx="15">
                <c:v>2294.8519</c:v>
              </c:pt>
              <c:pt idx="16">
                <c:v>2249.854803921569</c:v>
              </c:pt>
              <c:pt idx="17">
                <c:v>2206.5883653846154</c:v>
              </c:pt>
              <c:pt idx="18">
                <c:v>2164.9546226415096</c:v>
              </c:pt>
              <c:pt idx="19">
                <c:v>2124.8628703703703</c:v>
              </c:pt>
              <c:pt idx="20">
                <c:v>2086.229</c:v>
              </c:pt>
              <c:pt idx="21">
                <c:v>2048.9749107142857</c:v>
              </c:pt>
              <c:pt idx="22">
                <c:v>2013.0279824561403</c:v>
              </c:pt>
              <c:pt idx="23">
                <c:v>1978.320603448276</c:v>
              </c:pt>
              <c:pt idx="24">
                <c:v>1944.7897457627118</c:v>
              </c:pt>
              <c:pt idx="25">
                <c:v>1912.3765833333334</c:v>
              </c:pt>
              <c:pt idx="26">
                <c:v>1881.0261475409836</c:v>
              </c:pt>
              <c:pt idx="27">
                <c:v>1850.6870161290324</c:v>
              </c:pt>
              <c:pt idx="28">
                <c:v>1821.3110317460319</c:v>
              </c:pt>
              <c:pt idx="29">
                <c:v>1792.853046875</c:v>
              </c:pt>
              <c:pt idx="30">
                <c:v>1765.2706923076923</c:v>
              </c:pt>
              <c:pt idx="31">
                <c:v>1738.5241666666666</c:v>
              </c:pt>
              <c:pt idx="32">
                <c:v>1712.5760447761195</c:v>
              </c:pt>
              <c:pt idx="33">
                <c:v>1687.3911029411765</c:v>
              </c:pt>
              <c:pt idx="34">
                <c:v>1662.9361594202899</c:v>
              </c:pt>
              <c:pt idx="35">
                <c:v>1639.1799285714285</c:v>
              </c:pt>
              <c:pt idx="36">
                <c:v>1616.0928873239436</c:v>
              </c:pt>
              <c:pt idx="37">
                <c:v>1593.6471527777778</c:v>
              </c:pt>
              <c:pt idx="38">
                <c:v>1571.8163698630137</c:v>
              </c:pt>
              <c:pt idx="39">
                <c:v>1550.575608108108</c:v>
              </c:pt>
              <c:pt idx="40">
                <c:v>1529.9012666666667</c:v>
              </c:pt>
              <c:pt idx="41">
                <c:v>1509.7709868421052</c:v>
              </c:pt>
              <c:pt idx="42">
                <c:v>1490.1635714285715</c:v>
              </c:pt>
              <c:pt idx="43">
                <c:v>1471.0589102564102</c:v>
              </c:pt>
              <c:pt idx="44">
                <c:v>1452.437911392405</c:v>
              </c:pt>
              <c:pt idx="45">
                <c:v>1434.2824375</c:v>
              </c:pt>
              <c:pt idx="46">
                <c:v>1416.5752469135803</c:v>
              </c:pt>
              <c:pt idx="47">
                <c:v>1399.2999390243904</c:v>
              </c:pt>
              <c:pt idx="48">
                <c:v>1382.4409036144577</c:v>
              </c:pt>
              <c:pt idx="49">
                <c:v>1365.9832738095238</c:v>
              </c:pt>
              <c:pt idx="50">
                <c:v>1349.912882352941</c:v>
              </c:pt>
            </c:numLit>
          </c:val>
          <c:smooth val="1"/>
        </c:ser>
        <c:ser>
          <c:idx val="2"/>
          <c:order val="2"/>
          <c:tx>
            <c:v>Low</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2402</c:v>
              </c:pt>
              <c:pt idx="1">
                <c:v>2402</c:v>
              </c:pt>
              <c:pt idx="2">
                <c:v>2402</c:v>
              </c:pt>
              <c:pt idx="3">
                <c:v>2402</c:v>
              </c:pt>
              <c:pt idx="4">
                <c:v>2402</c:v>
              </c:pt>
              <c:pt idx="5">
                <c:v>2402</c:v>
              </c:pt>
              <c:pt idx="6">
                <c:v>2402</c:v>
              </c:pt>
              <c:pt idx="7">
                <c:v>2402</c:v>
              </c:pt>
              <c:pt idx="8">
                <c:v>2402</c:v>
              </c:pt>
              <c:pt idx="9">
                <c:v>2402</c:v>
              </c:pt>
              <c:pt idx="10">
                <c:v>2402</c:v>
              </c:pt>
              <c:pt idx="11">
                <c:v>2402</c:v>
              </c:pt>
              <c:pt idx="12">
                <c:v>2402</c:v>
              </c:pt>
              <c:pt idx="13">
                <c:v>2402</c:v>
              </c:pt>
              <c:pt idx="14">
                <c:v>2402</c:v>
              </c:pt>
              <c:pt idx="15">
                <c:v>2402</c:v>
              </c:pt>
              <c:pt idx="16">
                <c:v>2402</c:v>
              </c:pt>
              <c:pt idx="17">
                <c:v>2402</c:v>
              </c:pt>
              <c:pt idx="18">
                <c:v>2402</c:v>
              </c:pt>
              <c:pt idx="19">
                <c:v>2402</c:v>
              </c:pt>
              <c:pt idx="20">
                <c:v>2402</c:v>
              </c:pt>
              <c:pt idx="21">
                <c:v>2402</c:v>
              </c:pt>
              <c:pt idx="22">
                <c:v>2402</c:v>
              </c:pt>
              <c:pt idx="23">
                <c:v>2402</c:v>
              </c:pt>
              <c:pt idx="24">
                <c:v>2402</c:v>
              </c:pt>
              <c:pt idx="25">
                <c:v>2402</c:v>
              </c:pt>
              <c:pt idx="26">
                <c:v>2402</c:v>
              </c:pt>
              <c:pt idx="27">
                <c:v>2402</c:v>
              </c:pt>
              <c:pt idx="28">
                <c:v>2402</c:v>
              </c:pt>
              <c:pt idx="29">
                <c:v>2402</c:v>
              </c:pt>
              <c:pt idx="30">
                <c:v>2402</c:v>
              </c:pt>
              <c:pt idx="31">
                <c:v>2402</c:v>
              </c:pt>
              <c:pt idx="32">
                <c:v>2402</c:v>
              </c:pt>
              <c:pt idx="33">
                <c:v>2402</c:v>
              </c:pt>
              <c:pt idx="34">
                <c:v>2402</c:v>
              </c:pt>
              <c:pt idx="35">
                <c:v>2402</c:v>
              </c:pt>
              <c:pt idx="36">
                <c:v>2402</c:v>
              </c:pt>
              <c:pt idx="37">
                <c:v>2402</c:v>
              </c:pt>
              <c:pt idx="38">
                <c:v>2402</c:v>
              </c:pt>
              <c:pt idx="39">
                <c:v>2402</c:v>
              </c:pt>
              <c:pt idx="40">
                <c:v>2402</c:v>
              </c:pt>
              <c:pt idx="41">
                <c:v>2402</c:v>
              </c:pt>
              <c:pt idx="42">
                <c:v>2402</c:v>
              </c:pt>
              <c:pt idx="43">
                <c:v>2402</c:v>
              </c:pt>
              <c:pt idx="44">
                <c:v>2402</c:v>
              </c:pt>
              <c:pt idx="45">
                <c:v>2402</c:v>
              </c:pt>
              <c:pt idx="46">
                <c:v>2402</c:v>
              </c:pt>
              <c:pt idx="47">
                <c:v>2402</c:v>
              </c:pt>
              <c:pt idx="48">
                <c:v>2402</c:v>
              </c:pt>
              <c:pt idx="49">
                <c:v>2402</c:v>
              </c:pt>
              <c:pt idx="50">
                <c:v>2402</c:v>
              </c:pt>
            </c:numLit>
          </c:val>
          <c:smooth val="0"/>
        </c:ser>
        <c:ser>
          <c:idx val="3"/>
          <c:order val="3"/>
          <c:tx>
            <c:v>Mid</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2442.5</c:v>
              </c:pt>
              <c:pt idx="1">
                <c:v>2442.5</c:v>
              </c:pt>
              <c:pt idx="2">
                <c:v>2442.5</c:v>
              </c:pt>
              <c:pt idx="3">
                <c:v>2442.5</c:v>
              </c:pt>
              <c:pt idx="4">
                <c:v>2442.5</c:v>
              </c:pt>
              <c:pt idx="5">
                <c:v>2442.5</c:v>
              </c:pt>
              <c:pt idx="6">
                <c:v>2442.5</c:v>
              </c:pt>
              <c:pt idx="7">
                <c:v>2442.5</c:v>
              </c:pt>
              <c:pt idx="8">
                <c:v>2442.5</c:v>
              </c:pt>
              <c:pt idx="9">
                <c:v>2442.5</c:v>
              </c:pt>
              <c:pt idx="10">
                <c:v>2442.5</c:v>
              </c:pt>
              <c:pt idx="11">
                <c:v>2442.5</c:v>
              </c:pt>
              <c:pt idx="12">
                <c:v>2442.5</c:v>
              </c:pt>
              <c:pt idx="13">
                <c:v>2442.5</c:v>
              </c:pt>
              <c:pt idx="14">
                <c:v>2442.5</c:v>
              </c:pt>
              <c:pt idx="15">
                <c:v>2442.5</c:v>
              </c:pt>
              <c:pt idx="16">
                <c:v>2442.5</c:v>
              </c:pt>
              <c:pt idx="17">
                <c:v>2442.5</c:v>
              </c:pt>
              <c:pt idx="18">
                <c:v>2442.5</c:v>
              </c:pt>
              <c:pt idx="19">
                <c:v>2442.5</c:v>
              </c:pt>
              <c:pt idx="20">
                <c:v>2442.5</c:v>
              </c:pt>
              <c:pt idx="21">
                <c:v>2442.5</c:v>
              </c:pt>
              <c:pt idx="22">
                <c:v>2442.5</c:v>
              </c:pt>
              <c:pt idx="23">
                <c:v>2442.5</c:v>
              </c:pt>
              <c:pt idx="24">
                <c:v>2442.5</c:v>
              </c:pt>
              <c:pt idx="25">
                <c:v>2442.5</c:v>
              </c:pt>
              <c:pt idx="26">
                <c:v>2442.5</c:v>
              </c:pt>
              <c:pt idx="27">
                <c:v>2442.5</c:v>
              </c:pt>
              <c:pt idx="28">
                <c:v>2442.5</c:v>
              </c:pt>
              <c:pt idx="29">
                <c:v>2442.5</c:v>
              </c:pt>
              <c:pt idx="30">
                <c:v>2442.5</c:v>
              </c:pt>
              <c:pt idx="31">
                <c:v>2442.5</c:v>
              </c:pt>
              <c:pt idx="32">
                <c:v>2442.5</c:v>
              </c:pt>
              <c:pt idx="33">
                <c:v>2442.5</c:v>
              </c:pt>
              <c:pt idx="34">
                <c:v>2442.5</c:v>
              </c:pt>
              <c:pt idx="35">
                <c:v>2442.5</c:v>
              </c:pt>
              <c:pt idx="36">
                <c:v>2442.5</c:v>
              </c:pt>
              <c:pt idx="37">
                <c:v>2442.5</c:v>
              </c:pt>
              <c:pt idx="38">
                <c:v>2442.5</c:v>
              </c:pt>
              <c:pt idx="39">
                <c:v>2442.5</c:v>
              </c:pt>
              <c:pt idx="40">
                <c:v>2442.5</c:v>
              </c:pt>
              <c:pt idx="41">
                <c:v>2442.5</c:v>
              </c:pt>
              <c:pt idx="42">
                <c:v>2442.5</c:v>
              </c:pt>
              <c:pt idx="43">
                <c:v>2442.5</c:v>
              </c:pt>
              <c:pt idx="44">
                <c:v>2442.5</c:v>
              </c:pt>
              <c:pt idx="45">
                <c:v>2442.5</c:v>
              </c:pt>
              <c:pt idx="46">
                <c:v>2442.5</c:v>
              </c:pt>
              <c:pt idx="47">
                <c:v>2442.5</c:v>
              </c:pt>
              <c:pt idx="48">
                <c:v>2442.5</c:v>
              </c:pt>
              <c:pt idx="49">
                <c:v>2442.5</c:v>
              </c:pt>
              <c:pt idx="50">
                <c:v>2442.5</c:v>
              </c:pt>
            </c:numLit>
          </c:val>
          <c:smooth val="0"/>
        </c:ser>
        <c:ser>
          <c:idx val="4"/>
          <c:order val="4"/>
          <c:tx>
            <c:v>High</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2483</c:v>
              </c:pt>
              <c:pt idx="1">
                <c:v>2483</c:v>
              </c:pt>
              <c:pt idx="2">
                <c:v>2483</c:v>
              </c:pt>
              <c:pt idx="3">
                <c:v>2483</c:v>
              </c:pt>
              <c:pt idx="4">
                <c:v>2483</c:v>
              </c:pt>
              <c:pt idx="5">
                <c:v>2483</c:v>
              </c:pt>
              <c:pt idx="6">
                <c:v>2483</c:v>
              </c:pt>
              <c:pt idx="7">
                <c:v>2483</c:v>
              </c:pt>
              <c:pt idx="8">
                <c:v>2483</c:v>
              </c:pt>
              <c:pt idx="9">
                <c:v>2483</c:v>
              </c:pt>
              <c:pt idx="10">
                <c:v>2483</c:v>
              </c:pt>
              <c:pt idx="11">
                <c:v>2483</c:v>
              </c:pt>
              <c:pt idx="12">
                <c:v>2483</c:v>
              </c:pt>
              <c:pt idx="13">
                <c:v>2483</c:v>
              </c:pt>
              <c:pt idx="14">
                <c:v>2483</c:v>
              </c:pt>
              <c:pt idx="15">
                <c:v>2483</c:v>
              </c:pt>
              <c:pt idx="16">
                <c:v>2483</c:v>
              </c:pt>
              <c:pt idx="17">
                <c:v>2483</c:v>
              </c:pt>
              <c:pt idx="18">
                <c:v>2483</c:v>
              </c:pt>
              <c:pt idx="19">
                <c:v>2483</c:v>
              </c:pt>
              <c:pt idx="20">
                <c:v>2483</c:v>
              </c:pt>
              <c:pt idx="21">
                <c:v>2483</c:v>
              </c:pt>
              <c:pt idx="22">
                <c:v>2483</c:v>
              </c:pt>
              <c:pt idx="23">
                <c:v>2483</c:v>
              </c:pt>
              <c:pt idx="24">
                <c:v>2483</c:v>
              </c:pt>
              <c:pt idx="25">
                <c:v>2483</c:v>
              </c:pt>
              <c:pt idx="26">
                <c:v>2483</c:v>
              </c:pt>
              <c:pt idx="27">
                <c:v>2483</c:v>
              </c:pt>
              <c:pt idx="28">
                <c:v>2483</c:v>
              </c:pt>
              <c:pt idx="29">
                <c:v>2483</c:v>
              </c:pt>
              <c:pt idx="30">
                <c:v>2483</c:v>
              </c:pt>
              <c:pt idx="31">
                <c:v>2483</c:v>
              </c:pt>
              <c:pt idx="32">
                <c:v>2483</c:v>
              </c:pt>
              <c:pt idx="33">
                <c:v>2483</c:v>
              </c:pt>
              <c:pt idx="34">
                <c:v>2483</c:v>
              </c:pt>
              <c:pt idx="35">
                <c:v>2483</c:v>
              </c:pt>
              <c:pt idx="36">
                <c:v>2483</c:v>
              </c:pt>
              <c:pt idx="37">
                <c:v>2483</c:v>
              </c:pt>
              <c:pt idx="38">
                <c:v>2483</c:v>
              </c:pt>
              <c:pt idx="39">
                <c:v>2483</c:v>
              </c:pt>
              <c:pt idx="40">
                <c:v>2483</c:v>
              </c:pt>
              <c:pt idx="41">
                <c:v>2483</c:v>
              </c:pt>
              <c:pt idx="42">
                <c:v>2483</c:v>
              </c:pt>
              <c:pt idx="43">
                <c:v>2483</c:v>
              </c:pt>
              <c:pt idx="44">
                <c:v>2483</c:v>
              </c:pt>
              <c:pt idx="45">
                <c:v>2483</c:v>
              </c:pt>
              <c:pt idx="46">
                <c:v>2483</c:v>
              </c:pt>
              <c:pt idx="47">
                <c:v>2483</c:v>
              </c:pt>
              <c:pt idx="48">
                <c:v>2483</c:v>
              </c:pt>
              <c:pt idx="49">
                <c:v>2483</c:v>
              </c:pt>
              <c:pt idx="50">
                <c:v>2483</c:v>
              </c:pt>
            </c:numLit>
          </c:val>
          <c:smooth val="0"/>
        </c:ser>
        <c:axId val="64827261"/>
        <c:axId val="46574438"/>
      </c:lineChart>
      <c:catAx>
        <c:axId val="64827261"/>
        <c:scaling>
          <c:orientation val="minMax"/>
        </c:scaling>
        <c:axPos val="b"/>
        <c:title>
          <c:tx>
            <c:rich>
              <a:bodyPr vert="horz" rot="0" anchor="ctr"/>
              <a:lstStyle/>
              <a:p>
                <a:pPr algn="ctr">
                  <a:defRPr/>
                </a:pPr>
                <a:r>
                  <a:rPr lang="en-US" cap="none" sz="9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800" b="0" i="0" u="none" baseline="0">
                <a:latin typeface="Arial"/>
                <a:ea typeface="Arial"/>
                <a:cs typeface="Arial"/>
              </a:defRPr>
            </a:pPr>
          </a:p>
        </c:txPr>
        <c:crossAx val="46574438"/>
        <c:crosses val="autoZero"/>
        <c:auto val="1"/>
        <c:lblOffset val="0"/>
        <c:tickLblSkip val="1"/>
        <c:noMultiLvlLbl val="0"/>
      </c:catAx>
      <c:valAx>
        <c:axId val="46574438"/>
        <c:scaling>
          <c:orientation val="minMax"/>
          <c:max val="3000"/>
          <c:min val="1000"/>
        </c:scaling>
        <c:axPos val="l"/>
        <c:title>
          <c:tx>
            <c:rich>
              <a:bodyPr vert="horz" rot="-5400000" anchor="ctr"/>
              <a:lstStyle/>
              <a:p>
                <a:pPr algn="ctr">
                  <a:defRPr/>
                </a:pPr>
                <a:r>
                  <a:rPr lang="en-US" cap="none" sz="800" b="0" i="0" u="none" baseline="0">
                    <a:latin typeface="Arial"/>
                    <a:ea typeface="Arial"/>
                    <a:cs typeface="Arial"/>
                  </a:rPr>
                  <a:t>Operating frequency</a:t>
                </a:r>
              </a:p>
            </c:rich>
          </c:tx>
          <c:layout/>
          <c:overlay val="0"/>
          <c:spPr>
            <a:noFill/>
            <a:ln>
              <a:noFill/>
            </a:ln>
          </c:spPr>
        </c:title>
        <c:majorGridlines>
          <c:spPr>
            <a:ln w="3175">
              <a:solidFill>
                <a:srgbClr val="969696"/>
              </a:solidFill>
            </a:ln>
          </c:spPr>
        </c:majorGridlines>
        <c:delete val="0"/>
        <c:numFmt formatCode="0&quot;MHz&quot;" sourceLinked="0"/>
        <c:majorTickMark val="out"/>
        <c:minorTickMark val="none"/>
        <c:tickLblPos val="nextTo"/>
        <c:txPr>
          <a:bodyPr/>
          <a:lstStyle/>
          <a:p>
            <a:pPr>
              <a:defRPr lang="en-US" cap="none" sz="800" b="0" i="0" u="none" baseline="0">
                <a:latin typeface="Arial"/>
                <a:ea typeface="Arial"/>
                <a:cs typeface="Arial"/>
              </a:defRPr>
            </a:pPr>
          </a:p>
        </c:txPr>
        <c:crossAx val="64827261"/>
        <c:crossesAt val="1"/>
        <c:crossBetween val="midCat"/>
        <c:dispUnits/>
        <c:majorUnit val="1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Guide wavelength for given diameter</a:t>
            </a:r>
          </a:p>
        </c:rich>
      </c:tx>
      <c:layout/>
      <c:spPr>
        <a:noFill/>
        <a:ln>
          <a:noFill/>
        </a:ln>
      </c:spPr>
    </c:title>
    <c:plotArea>
      <c:layout/>
      <c:lineChart>
        <c:grouping val="standard"/>
        <c:varyColors val="0"/>
        <c:ser>
          <c:idx val="0"/>
          <c:order val="0"/>
          <c:tx>
            <c:strRef>
              <c:f>'Cir Pub'!$B$4</c:f>
              <c:strCache>
                <c:ptCount val="1"/>
                <c:pt idx="0">
                  <c:v>Guide wavelength at 2442.5</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2863.776068501956</c:v>
              </c:pt>
              <c:pt idx="1">
                <c:v>720.7966902360042</c:v>
              </c:pt>
              <c:pt idx="2">
                <c:v>523.0675321580342</c:v>
              </c:pt>
              <c:pt idx="3">
                <c:v>433.69954702238175</c:v>
              </c:pt>
              <c:pt idx="4">
                <c:v>380.3414193648199</c:v>
              </c:pt>
              <c:pt idx="5">
                <c:v>344.06508963585793</c:v>
              </c:pt>
              <c:pt idx="6">
                <c:v>317.44893134834894</c:v>
              </c:pt>
              <c:pt idx="7">
                <c:v>296.91222311423934</c:v>
              </c:pt>
              <c:pt idx="8">
                <c:v>280.4886831635504</c:v>
              </c:pt>
              <c:pt idx="9">
                <c:v>266.99772615778625</c:v>
              </c:pt>
              <c:pt idx="10">
                <c:v>255.68244845195446</c:v>
              </c:pt>
              <c:pt idx="11">
                <c:v>246.0325160106893</c:v>
              </c:pt>
              <c:pt idx="12">
                <c:v>237.68982443268507</c:v>
              </c:pt>
              <c:pt idx="13">
                <c:v>230.39479833068063</c:v>
              </c:pt>
              <c:pt idx="14">
                <c:v>223.95414665387912</c:v>
              </c:pt>
              <c:pt idx="15">
                <c:v>218.22063123467163</c:v>
              </c:pt>
              <c:pt idx="16">
                <c:v>213.0798963982372</c:v>
              </c:pt>
              <c:pt idx="17">
                <c:v>208.4416221332328</c:v>
              </c:pt>
              <c:pt idx="18">
                <c:v>204.23341873282857</c:v>
              </c:pt>
              <c:pt idx="19">
                <c:v>200.396513038909</c:v>
              </c:pt>
              <c:pt idx="20">
                <c:v>196.8826368355629</c:v>
              </c:pt>
              <c:pt idx="21">
                <c:v>193.6517408519102</c:v>
              </c:pt>
              <c:pt idx="22">
                <c:v>190.67028760998028</c:v>
              </c:pt>
              <c:pt idx="23">
                <c:v>187.9099576762068</c:v>
              </c:pt>
              <c:pt idx="24">
                <c:v>185.34665611030462</c:v>
              </c:pt>
              <c:pt idx="25">
                <c:v>182.95974020961904</c:v>
              </c:pt>
              <c:pt idx="26">
                <c:v>180.73141263155085</c:v>
              </c:pt>
              <c:pt idx="27">
                <c:v>178.6462396593071</c:v>
              </c:pt>
              <c:pt idx="28">
                <c:v>176.69076525564302</c:v>
              </c:pt>
              <c:pt idx="29">
                <c:v>174.85319921205615</c:v>
              </c:pt>
              <c:pt idx="30">
                <c:v>173.12316317397574</c:v>
              </c:pt>
              <c:pt idx="31">
                <c:v>171.4914822822619</c:v>
              </c:pt>
              <c:pt idx="32">
                <c:v>169.95001307057012</c:v>
              </c:pt>
              <c:pt idx="33">
                <c:v>168.49150040450343</c:v>
              </c:pt>
              <c:pt idx="34">
                <c:v>167.1094578539172</c:v>
              </c:pt>
              <c:pt idx="35">
                <c:v>165.79806710218037</c:v>
              </c:pt>
              <c:pt idx="36">
                <c:v>164.55209292010204</c:v>
              </c:pt>
              <c:pt idx="37">
                <c:v>163.36681094222416</c:v>
              </c:pt>
              <c:pt idx="38">
                <c:v>162.2379460331249</c:v>
              </c:pt>
              <c:pt idx="39">
                <c:v>161.16161946053307</c:v>
              </c:pt>
              <c:pt idx="40">
                <c:v>160.13430342931218</c:v>
              </c:pt>
              <c:pt idx="41">
                <c:v>159.15278179717828</c:v>
              </c:pt>
              <c:pt idx="42">
                <c:v>158.21411600540898</c:v>
              </c:pt>
              <c:pt idx="43">
                <c:v>157.31561542789268</c:v>
              </c:pt>
              <c:pt idx="44">
                <c:v>156.45481147884888</c:v>
              </c:pt>
              <c:pt idx="45">
                <c:v>155.62943493046131</c:v>
              </c:pt>
              <c:pt idx="46">
                <c:v>154.83739598192642</c:v>
              </c:pt>
              <c:pt idx="47">
                <c:v>154.07676669523352</c:v>
              </c:pt>
              <c:pt idx="48">
                <c:v>153.34576547363457</c:v>
              </c:pt>
              <c:pt idx="49">
                <c:v>152.6427433088049</c:v>
              </c:pt>
              <c:pt idx="50">
                <c:v>151.9661715641665</c:v>
              </c:pt>
              <c:pt idx="51">
                <c:v>151.3146310963509</c:v>
              </c:pt>
              <c:pt idx="52">
                <c:v>150.68680254560184</c:v>
              </c:pt>
              <c:pt idx="53">
                <c:v>150.08145765008035</c:v>
              </c:pt>
              <c:pt idx="54">
                <c:v>149.49745145936717</c:v>
              </c:pt>
              <c:pt idx="55">
                <c:v>148.93371533962116</c:v>
              </c:pt>
              <c:pt idx="56">
                <c:v>148.3892506773915</c:v>
              </c:pt>
              <c:pt idx="57">
                <c:v>147.86312320143455</c:v>
              </c:pt>
              <c:pt idx="58">
                <c:v>147.3544578524161</c:v>
              </c:pt>
              <c:pt idx="59">
                <c:v>146.86243413937848</c:v>
              </c:pt>
              <c:pt idx="60">
                <c:v>146.38628192956787</c:v>
              </c:pt>
              <c:pt idx="61">
                <c:v>145.92527762484752</c:v>
              </c:pt>
              <c:pt idx="62">
                <c:v>145.47874068363743</c:v>
              </c:pt>
              <c:pt idx="63">
                <c:v>145.04603045225838</c:v>
              </c:pt>
              <c:pt idx="64">
                <c:v>144.62654327383459</c:v>
              </c:pt>
              <c:pt idx="65">
                <c:v>144.21970984662076</c:v>
              </c:pt>
              <c:pt idx="66">
                <c:v>143.82499280685082</c:v>
              </c:pt>
              <c:pt idx="67">
                <c:v>143.44188451402124</c:v>
              </c:pt>
              <c:pt idx="68">
                <c:v>143.06990501898525</c:v>
              </c:pt>
              <c:pt idx="69">
                <c:v>142.70860019738856</c:v>
              </c:pt>
              <c:pt idx="70">
                <c:v>142.3575400328705</c:v>
              </c:pt>
              <c:pt idx="71">
                <c:v>142.01631703611721</c:v>
              </c:pt>
              <c:pt idx="72">
                <c:v>141.68454478731974</c:v>
              </c:pt>
              <c:pt idx="73">
                <c:v>141.36185659088127</c:v>
              </c:pt>
              <c:pt idx="74">
                <c:v>141.0479042323639</c:v>
              </c:pt>
              <c:pt idx="75">
                <c:v>140.74235682867499</c:v>
              </c:pt>
              <c:pt idx="76">
                <c:v>140.44489976339386</c:v>
              </c:pt>
              <c:pt idx="77">
                <c:v>140.15523369993622</c:v>
              </c:pt>
              <c:pt idx="78">
                <c:v>139.87307366596502</c:v>
              </c:pt>
              <c:pt idx="79">
                <c:v>139.59814820308978</c:v>
              </c:pt>
              <c:pt idx="80">
                <c:v>139.33019857646067</c:v>
              </c:pt>
              <c:pt idx="81">
                <c:v>139.0689780393711</c:v>
              </c:pt>
              <c:pt idx="82">
                <c:v>138.814251148433</c:v>
              </c:pt>
              <c:pt idx="83">
                <c:v>138.56579312529624</c:v>
              </c:pt>
              <c:pt idx="84">
                <c:v>138.32338926124754</c:v>
              </c:pt>
              <c:pt idx="85">
                <c:v>138.08683436135118</c:v>
              </c:pt>
              <c:pt idx="86">
                <c:v>137.85593222508965</c:v>
              </c:pt>
              <c:pt idx="87">
                <c:v>137.63049516072718</c:v>
              </c:pt>
              <c:pt idx="88">
                <c:v>137.41034353085988</c:v>
              </c:pt>
            </c:numLit>
          </c:val>
          <c:smooth val="1"/>
        </c:ser>
        <c:ser>
          <c:idx val="1"/>
          <c:order val="1"/>
          <c:tx>
            <c:strRef>
              <c:f>'Cir Pub'!$B$5</c:f>
              <c:strCache>
                <c:ptCount val="1"/>
                <c:pt idx="0">
                  <c:v>Guide wavelength at 2402.5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2">
                <c:v>824.2451645082976</c:v>
              </c:pt>
              <c:pt idx="3">
                <c:v>564.9258983386611</c:v>
              </c:pt>
              <c:pt idx="4">
                <c:v>459.8133773823628</c:v>
              </c:pt>
              <c:pt idx="5">
                <c:v>399.5440973588318</c:v>
              </c:pt>
              <c:pt idx="6">
                <c:v>359.43871434804345</c:v>
              </c:pt>
              <c:pt idx="7">
                <c:v>330.4026231895772</c:v>
              </c:pt>
              <c:pt idx="8">
                <c:v>308.2011683611083</c:v>
              </c:pt>
              <c:pt idx="9">
                <c:v>290.56262118800146</c:v>
              </c:pt>
              <c:pt idx="10">
                <c:v>276.1454467468346</c:v>
              </c:pt>
              <c:pt idx="11">
                <c:v>264.1001809177494</c:v>
              </c:pt>
              <c:pt idx="12">
                <c:v>253.85959807559846</c:v>
              </c:pt>
              <c:pt idx="13">
                <c:v>245.02874621301368</c:v>
              </c:pt>
              <c:pt idx="14">
                <c:v>237.32315292954382</c:v>
              </c:pt>
              <c:pt idx="15">
                <c:v>230.53210709629067</c:v>
              </c:pt>
              <c:pt idx="16">
                <c:v>224.49581944455687</c:v>
              </c:pt>
              <c:pt idx="17">
                <c:v>219.0906628041964</c:v>
              </c:pt>
              <c:pt idx="18">
                <c:v>214.21931949159884</c:v>
              </c:pt>
              <c:pt idx="19">
                <c:v>209.8040185464237</c:v>
              </c:pt>
              <c:pt idx="20">
                <c:v>205.78178003413166</c:v>
              </c:pt>
              <c:pt idx="21">
                <c:v>202.10099893096003</c:v>
              </c:pt>
              <c:pt idx="22">
                <c:v>198.7189446912698</c:v>
              </c:pt>
              <c:pt idx="23">
                <c:v>195.5999001305943</c:v>
              </c:pt>
              <c:pt idx="24">
                <c:v>192.71375519060655</c:v>
              </c:pt>
              <c:pt idx="25">
                <c:v>190.03492990665688</c:v>
              </c:pt>
              <c:pt idx="26">
                <c:v>187.54153931028063</c:v>
              </c:pt>
              <c:pt idx="27">
                <c:v>185.21473863064196</c:v>
              </c:pt>
              <c:pt idx="28">
                <c:v>183.03820458277448</c:v>
              </c:pt>
              <c:pt idx="29">
                <c:v>180.99772057688418</c:v>
              </c:pt>
              <c:pt idx="30">
                <c:v>179.0808421413689</c:v>
              </c:pt>
              <c:pt idx="31">
                <c:v>177.27662487626188</c:v>
              </c:pt>
              <c:pt idx="32">
                <c:v>175.57540160069237</c:v>
              </c:pt>
              <c:pt idx="33">
                <c:v>173.9685985328513</c:v>
              </c:pt>
              <c:pt idx="34">
                <c:v>172.4485826860428</c:v>
              </c:pt>
              <c:pt idx="35">
                <c:v>171.0085344147809</c:v>
              </c:pt>
              <c:pt idx="36">
                <c:v>169.6423403641699</c:v>
              </c:pt>
              <c:pt idx="37">
                <c:v>168.34450307926966</c:v>
              </c:pt>
              <c:pt idx="38">
                <c:v>167.11006430093903</c:v>
              </c:pt>
              <c:pt idx="39">
                <c:v>165.93453956994264</c:v>
              </c:pt>
              <c:pt idx="40">
                <c:v>164.81386222493632</c:v>
              </c:pt>
              <c:pt idx="41">
                <c:v>163.74433524393027</c:v>
              </c:pt>
              <c:pt idx="42">
                <c:v>162.72258966637838</c:v>
              </c:pt>
              <c:pt idx="43">
                <c:v>161.74554856165884</c:v>
              </c:pt>
              <c:pt idx="44">
                <c:v>160.81039569256575</c:v>
              </c:pt>
              <c:pt idx="45">
                <c:v>159.9145481695246</c:v>
              </c:pt>
              <c:pt idx="46">
                <c:v>159.0556325102075</c:v>
              </c:pt>
              <c:pt idx="47">
                <c:v>158.23146361593987</c:v>
              </c:pt>
              <c:pt idx="48">
                <c:v>157.44002625529987</c:v>
              </c:pt>
              <c:pt idx="49">
                <c:v>156.67945871016337</c:v>
              </c:pt>
              <c:pt idx="50">
                <c:v>155.94803829291445</c:v>
              </c:pt>
              <c:pt idx="51">
                <c:v>155.2441684878113</c:v>
              </c:pt>
              <c:pt idx="52">
                <c:v>154.5663675063007</c:v>
              </c:pt>
              <c:pt idx="53">
                <c:v>153.91325807679365</c:v>
              </c:pt>
              <c:pt idx="54">
                <c:v>153.28355831514557</c:v>
              </c:pt>
              <c:pt idx="55">
                <c:v>152.67607354372362</c:v>
              </c:pt>
              <c:pt idx="56">
                <c:v>152.08968894519307</c:v>
              </c:pt>
              <c:pt idx="57">
                <c:v>151.52336295260898</c:v>
              </c:pt>
              <c:pt idx="58">
                <c:v>150.9761212905157</c:v>
              </c:pt>
              <c:pt idx="59">
                <c:v>150.44705159293508</c:v>
              </c:pt>
              <c:pt idx="60">
                <c:v>149.93529853366826</c:v>
              </c:pt>
              <c:pt idx="61">
                <c:v>149.44005941251578</c:v>
              </c:pt>
              <c:pt idx="62">
                <c:v>148.96058014804635</c:v>
              </c:pt>
              <c:pt idx="63">
                <c:v>148.49615163359618</c:v>
              </c:pt>
              <c:pt idx="64">
                <c:v>148.04610641840608</c:v>
              </c:pt>
              <c:pt idx="65">
                <c:v>147.60981568032824</c:v>
              </c:pt>
              <c:pt idx="66">
                <c:v>147.18668646045876</c:v>
              </c:pt>
              <c:pt idx="67">
                <c:v>146.77615913346705</c:v>
              </c:pt>
              <c:pt idx="68">
                <c:v>146.3777050903683</c:v>
              </c:pt>
              <c:pt idx="69">
                <c:v>145.9908246130856</c:v>
              </c:pt>
              <c:pt idx="70">
                <c:v>145.61504492242335</c:v>
              </c:pt>
              <c:pt idx="71">
                <c:v>145.24991838306977</c:v>
              </c:pt>
              <c:pt idx="72">
                <c:v>144.89502085100182</c:v>
              </c:pt>
              <c:pt idx="73">
                <c:v>144.54995015020867</c:v>
              </c:pt>
              <c:pt idx="74">
                <c:v>144.21432466701484</c:v>
              </c:pt>
              <c:pt idx="75">
                <c:v>143.8877820514874</c:v>
              </c:pt>
              <c:pt idx="76">
                <c:v>143.56997801647833</c:v>
              </c:pt>
              <c:pt idx="77">
                <c:v>143.26058522579888</c:v>
              </c:pt>
              <c:pt idx="78">
                <c:v>142.95929226386306</c:v>
              </c:pt>
              <c:pt idx="79">
                <c:v>142.6658026798844</c:v>
              </c:pt>
              <c:pt idx="80">
                <c:v>142.37983410037685</c:v>
              </c:pt>
              <c:pt idx="81">
                <c:v>142.101117404304</c:v>
              </c:pt>
              <c:pt idx="82">
                <c:v>141.82939595575397</c:v>
              </c:pt>
              <c:pt idx="83">
                <c:v>141.5644248894906</c:v>
              </c:pt>
              <c:pt idx="84">
                <c:v>141.30597044516017</c:v>
              </c:pt>
              <c:pt idx="85">
                <c:v>141.05380934631359</c:v>
              </c:pt>
              <c:pt idx="86">
                <c:v>140.80772822074894</c:v>
              </c:pt>
              <c:pt idx="87">
                <c:v>140.5675230589888</c:v>
              </c:pt>
              <c:pt idx="88">
                <c:v>140.33299870798487</c:v>
              </c:pt>
            </c:numLit>
          </c:val>
          <c:smooth val="1"/>
        </c:ser>
        <c:ser>
          <c:idx val="2"/>
          <c:order val="2"/>
          <c:tx>
            <c:strRef>
              <c:f>'Cir Pub'!$B$6</c:f>
              <c:strCache>
                <c:ptCount val="1"/>
                <c:pt idx="0">
                  <c:v>Guide wavelength at 2483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653.5139400926514</c:v>
              </c:pt>
              <c:pt idx="1">
                <c:v>491.21836563568803</c:v>
              </c:pt>
              <c:pt idx="2">
                <c:v>412.5853020132904</c:v>
              </c:pt>
              <c:pt idx="3">
                <c:v>364.27515872977864</c:v>
              </c:pt>
              <c:pt idx="4">
                <c:v>330.90954261527463</c:v>
              </c:pt>
              <c:pt idx="5">
                <c:v>306.18340398914813</c:v>
              </c:pt>
              <c:pt idx="6">
                <c:v>286.9731961845279</c:v>
              </c:pt>
              <c:pt idx="7">
                <c:v>271.53307253964147</c:v>
              </c:pt>
              <c:pt idx="8">
                <c:v>258.8013785913081</c:v>
              </c:pt>
              <c:pt idx="9">
                <c:v>248.09088668128973</c:v>
              </c:pt>
              <c:pt idx="10">
                <c:v>238.9347409811873</c:v>
              </c:pt>
              <c:pt idx="11">
                <c:v>231.00335644985208</c:v>
              </c:pt>
              <c:pt idx="12">
                <c:v>224.056638085997</c:v>
              </c:pt>
              <c:pt idx="13">
                <c:v>217.91505473652276</c:v>
              </c:pt>
              <c:pt idx="14">
                <c:v>212.44136556065888</c:v>
              </c:pt>
              <c:pt idx="15">
                <c:v>207.5286553955862</c:v>
              </c:pt>
              <c:pt idx="16">
                <c:v>203.09225802293346</c:v>
              </c:pt>
              <c:pt idx="17">
                <c:v>199.06415832517357</c:v>
              </c:pt>
              <c:pt idx="18">
                <c:v>195.38902224940568</c:v>
              </c:pt>
              <c:pt idx="19">
                <c:v>192.02132363409416</c:v>
              </c:pt>
              <c:pt idx="20">
                <c:v>188.92322715604845</c:v>
              </c:pt>
              <c:pt idx="21">
                <c:v>186.06300317116578</c:v>
              </c:pt>
              <c:pt idx="22">
                <c:v>183.41382356346256</c:v>
              </c:pt>
              <c:pt idx="23">
                <c:v>180.95283501410833</c:v>
              </c:pt>
              <c:pt idx="24">
                <c:v>178.66043727572125</c:v>
              </c:pt>
              <c:pt idx="25">
                <c:v>176.5197149922984</c:v>
              </c:pt>
              <c:pt idx="26">
                <c:v>174.515985945638</c:v>
              </c:pt>
              <c:pt idx="27">
                <c:v>172.6364385844702</c:v>
              </c:pt>
              <c:pt idx="28">
                <c:v>170.86983873606587</c:v>
              </c:pt>
              <c:pt idx="29">
                <c:v>169.20629044243313</c:v>
              </c:pt>
              <c:pt idx="30">
                <c:v>167.6370395190768</c:v>
              </c:pt>
              <c:pt idx="31">
                <c:v>166.1543111162854</c:v>
              </c:pt>
              <c:pt idx="32">
                <c:v>164.75117455206436</c:v>
              </c:pt>
              <c:pt idx="33">
                <c:v>163.42143017621694</c:v>
              </c:pt>
              <c:pt idx="34">
                <c:v>162.15951415240636</c:v>
              </c:pt>
              <c:pt idx="35">
                <c:v>160.96041790536026</c:v>
              </c:pt>
              <c:pt idx="36">
                <c:v>159.81961964243823</c:v>
              </c:pt>
              <c:pt idx="37">
                <c:v>158.7330258722674</c:v>
              </c:pt>
              <c:pt idx="38">
                <c:v>157.69692124435338</c:v>
              </c:pt>
              <c:pt idx="39">
                <c:v>156.70792534922907</c:v>
              </c:pt>
              <c:pt idx="40">
                <c:v>155.76295536869367</c:v>
              </c:pt>
              <c:pt idx="41">
                <c:v>154.8591936649096</c:v>
              </c:pt>
              <c:pt idx="42">
                <c:v>153.994059556819</c:v>
              </c:pt>
              <c:pt idx="43">
                <c:v>153.16518466107024</c:v>
              </c:pt>
              <c:pt idx="44">
                <c:v>152.37039127896665</c:v>
              </c:pt>
              <c:pt idx="45">
                <c:v>151.60767339591933</c:v>
              </c:pt>
              <c:pt idx="46">
                <c:v>150.87517992942782</c:v>
              </c:pt>
              <c:pt idx="47">
                <c:v>150.1711999187906</c:v>
              </c:pt>
              <c:pt idx="48">
                <c:v>149.49414939696388</c:v>
              </c:pt>
              <c:pt idx="49">
                <c:v>148.84255972414545</c:v>
              </c:pt>
              <c:pt idx="50">
                <c:v>148.21506719526138</c:v>
              </c:pt>
              <c:pt idx="51">
                <c:v>147.61040376078438</c:v>
              </c:pt>
              <c:pt idx="52">
                <c:v>147.02738872317084</c:v>
              </c:pt>
              <c:pt idx="53">
                <c:v>146.46492129045038</c:v>
              </c:pt>
              <c:pt idx="54">
                <c:v>145.92197388475606</c:v>
              </c:pt>
              <c:pt idx="55">
                <c:v>145.3975861173628</c:v>
              </c:pt>
              <c:pt idx="56">
                <c:v>144.89085935351284</c:v>
              </c:pt>
              <c:pt idx="57">
                <c:v>144.40095180029576</c:v>
              </c:pt>
              <c:pt idx="58">
                <c:v>143.92707405939055</c:v>
              </c:pt>
              <c:pt idx="59">
                <c:v>143.4684850938043</c:v>
              </c:pt>
              <c:pt idx="60">
                <c:v>143.02448856403856</c:v>
              </c:pt>
              <c:pt idx="61">
                <c:v>142.5944294945476</c:v>
              </c:pt>
              <c:pt idx="62">
                <c:v>142.17769123604506</c:v>
              </c:pt>
              <c:pt idx="63">
                <c:v>141.7736926932827</c:v>
              </c:pt>
              <c:pt idx="64">
                <c:v>141.3818857914581</c:v>
              </c:pt>
              <c:pt idx="65">
                <c:v>141.0017531574819</c:v>
              </c:pt>
              <c:pt idx="66">
                <c:v>140.63280599501715</c:v>
              </c:pt>
              <c:pt idx="67">
                <c:v>140.27458213454963</c:v>
              </c:pt>
              <c:pt idx="68">
                <c:v>139.9266442418001</c:v>
              </c:pt>
              <c:pt idx="69">
                <c:v>139.58857816959514</c:v>
              </c:pt>
              <c:pt idx="70">
                <c:v>139.25999143989736</c:v>
              </c:pt>
              <c:pt idx="71">
                <c:v>138.94051184409403</c:v>
              </c:pt>
              <c:pt idx="72">
                <c:v>138.62978615087715</c:v>
              </c:pt>
              <c:pt idx="73">
                <c:v>138.32747891213845</c:v>
              </c:pt>
              <c:pt idx="74">
                <c:v>138.03327135826993</c:v>
              </c:pt>
              <c:pt idx="75">
                <c:v>137.74686037511816</c:v>
              </c:pt>
              <c:pt idx="76">
                <c:v>137.46795755560245</c:v>
              </c:pt>
              <c:pt idx="77">
                <c:v>137.19628831968646</c:v>
              </c:pt>
              <c:pt idx="78">
                <c:v>136.9315910969971</c:v>
              </c:pt>
              <c:pt idx="79">
                <c:v>136.6736165669261</c:v>
              </c:pt>
              <c:pt idx="80">
                <c:v>136.42212695153142</c:v>
              </c:pt>
              <c:pt idx="81">
                <c:v>136.1768953569894</c:v>
              </c:pt>
              <c:pt idx="82">
                <c:v>135.93770515973665</c:v>
              </c:pt>
              <c:pt idx="83">
                <c:v>135.7043494337887</c:v>
              </c:pt>
              <c:pt idx="84">
                <c:v>135.47663041603573</c:v>
              </c:pt>
              <c:pt idx="85">
                <c:v>135.25435900659897</c:v>
              </c:pt>
              <c:pt idx="86">
                <c:v>135.03735430158395</c:v>
              </c:pt>
              <c:pt idx="87">
                <c:v>134.82544315579798</c:v>
              </c:pt>
              <c:pt idx="88">
                <c:v>134.618459773206</c:v>
              </c:pt>
            </c:numLit>
          </c:val>
          <c:smooth val="1"/>
        </c:ser>
        <c:axId val="16516759"/>
        <c:axId val="14433104"/>
      </c:lineChart>
      <c:catAx>
        <c:axId val="16516759"/>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1050" b="0" i="0" u="none" baseline="0">
                <a:latin typeface="Arial"/>
                <a:ea typeface="Arial"/>
                <a:cs typeface="Arial"/>
              </a:defRPr>
            </a:pPr>
          </a:p>
        </c:txPr>
        <c:crossAx val="14433104"/>
        <c:crosses val="autoZero"/>
        <c:auto val="1"/>
        <c:lblOffset val="100"/>
        <c:tickLblSkip val="2"/>
        <c:noMultiLvlLbl val="0"/>
      </c:catAx>
      <c:valAx>
        <c:axId val="14433104"/>
        <c:scaling>
          <c:orientation val="minMax"/>
        </c:scaling>
        <c:axPos val="l"/>
        <c:title>
          <c:tx>
            <c:rich>
              <a:bodyPr vert="horz" rot="-5400000" anchor="ctr"/>
              <a:lstStyle/>
              <a:p>
                <a:pPr algn="ctr">
                  <a:defRPr/>
                </a:pPr>
                <a:r>
                  <a:rPr lang="en-US" cap="none" sz="800" b="0" i="0" u="none" baseline="0">
                    <a:latin typeface="Arial"/>
                    <a:ea typeface="Arial"/>
                    <a:cs typeface="Arial"/>
                  </a:rPr>
                  <a:t>Guide wavelength (standing wavelength)</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1050" b="0" i="0" u="none" baseline="0">
                <a:latin typeface="Arial"/>
                <a:ea typeface="Arial"/>
                <a:cs typeface="Arial"/>
              </a:defRPr>
            </a:pPr>
          </a:p>
        </c:txPr>
        <c:crossAx val="16516759"/>
        <c:crossesAt val="1"/>
        <c:crossBetween val="midCat"/>
        <c:dispUnits/>
        <c:majorUnit val="2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Waveguide total length &amp; element spacing </a:t>
            </a:r>
          </a:p>
        </c:rich>
      </c:tx>
      <c:layout/>
      <c:spPr>
        <a:noFill/>
        <a:ln>
          <a:noFill/>
        </a:ln>
      </c:spPr>
    </c:title>
    <c:plotArea>
      <c:layout/>
      <c:lineChart>
        <c:grouping val="standard"/>
        <c:varyColors val="0"/>
        <c:ser>
          <c:idx val="0"/>
          <c:order val="0"/>
          <c:tx>
            <c:v>Min required waveguide length</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5727.552137003912</c:v>
              </c:pt>
              <c:pt idx="1">
                <c:v>1441.5933804720084</c:v>
              </c:pt>
              <c:pt idx="2">
                <c:v>1046.1350643160683</c:v>
              </c:pt>
              <c:pt idx="3">
                <c:v>867.3990940447635</c:v>
              </c:pt>
              <c:pt idx="4">
                <c:v>760.6828387296398</c:v>
              </c:pt>
              <c:pt idx="5">
                <c:v>688.1301792717159</c:v>
              </c:pt>
              <c:pt idx="6">
                <c:v>634.8978626966979</c:v>
              </c:pt>
              <c:pt idx="7">
                <c:v>593.8244462284787</c:v>
              </c:pt>
              <c:pt idx="8">
                <c:v>560.9773663271008</c:v>
              </c:pt>
              <c:pt idx="9">
                <c:v>533.9954523155725</c:v>
              </c:pt>
              <c:pt idx="10">
                <c:v>511.3648969039089</c:v>
              </c:pt>
              <c:pt idx="11">
                <c:v>492.0650320213786</c:v>
              </c:pt>
              <c:pt idx="12">
                <c:v>475.37964886537014</c:v>
              </c:pt>
              <c:pt idx="13">
                <c:v>460.78959666136126</c:v>
              </c:pt>
              <c:pt idx="14">
                <c:v>447.90829330775824</c:v>
              </c:pt>
              <c:pt idx="15">
                <c:v>436.44126246934326</c:v>
              </c:pt>
              <c:pt idx="16">
                <c:v>426.1597927964744</c:v>
              </c:pt>
              <c:pt idx="17">
                <c:v>416.8832442664656</c:v>
              </c:pt>
              <c:pt idx="18">
                <c:v>408.46683746565714</c:v>
              </c:pt>
              <c:pt idx="19">
                <c:v>400.793026077818</c:v>
              </c:pt>
              <c:pt idx="20">
                <c:v>393.7652736711258</c:v>
              </c:pt>
              <c:pt idx="21">
                <c:v>387.3034817038204</c:v>
              </c:pt>
              <c:pt idx="22">
                <c:v>381.34057521996056</c:v>
              </c:pt>
              <c:pt idx="23">
                <c:v>375.8199153524136</c:v>
              </c:pt>
              <c:pt idx="24">
                <c:v>370.69331222060924</c:v>
              </c:pt>
              <c:pt idx="25">
                <c:v>365.9194804192381</c:v>
              </c:pt>
              <c:pt idx="26">
                <c:v>361.4628252631017</c:v>
              </c:pt>
              <c:pt idx="27">
                <c:v>357.2924793186142</c:v>
              </c:pt>
              <c:pt idx="28">
                <c:v>353.38153051128603</c:v>
              </c:pt>
              <c:pt idx="29">
                <c:v>349.7063984241123</c:v>
              </c:pt>
              <c:pt idx="30">
                <c:v>346.2463263479515</c:v>
              </c:pt>
              <c:pt idx="31">
                <c:v>342.9829645645238</c:v>
              </c:pt>
              <c:pt idx="32">
                <c:v>339.90002614114024</c:v>
              </c:pt>
              <c:pt idx="33">
                <c:v>336.98300080900685</c:v>
              </c:pt>
              <c:pt idx="34">
                <c:v>334.2189157078344</c:v>
              </c:pt>
              <c:pt idx="35">
                <c:v>331.59613420436074</c:v>
              </c:pt>
              <c:pt idx="36">
                <c:v>329.1041858402041</c:v>
              </c:pt>
              <c:pt idx="37">
                <c:v>326.7336218844483</c:v>
              </c:pt>
              <c:pt idx="38">
                <c:v>324.4758920662498</c:v>
              </c:pt>
              <c:pt idx="39">
                <c:v>322.32323892106615</c:v>
              </c:pt>
              <c:pt idx="40">
                <c:v>320.26860685862437</c:v>
              </c:pt>
              <c:pt idx="41">
                <c:v>318.30556359435656</c:v>
              </c:pt>
              <c:pt idx="42">
                <c:v>316.42823201081796</c:v>
              </c:pt>
              <c:pt idx="43">
                <c:v>314.63123085578536</c:v>
              </c:pt>
              <c:pt idx="44">
                <c:v>312.90962295769776</c:v>
              </c:pt>
              <c:pt idx="45">
                <c:v>311.25886986092263</c:v>
              </c:pt>
              <c:pt idx="46">
                <c:v>309.67479196385284</c:v>
              </c:pt>
              <c:pt idx="47">
                <c:v>308.15353339046703</c:v>
              </c:pt>
              <c:pt idx="48">
                <c:v>306.69153094726914</c:v>
              </c:pt>
              <c:pt idx="49">
                <c:v>305.2854866176098</c:v>
              </c:pt>
              <c:pt idx="50">
                <c:v>303.932343128333</c:v>
              </c:pt>
              <c:pt idx="51">
                <c:v>302.6292621927018</c:v>
              </c:pt>
              <c:pt idx="52">
                <c:v>301.3736050912037</c:v>
              </c:pt>
              <c:pt idx="53">
                <c:v>300.1629153001607</c:v>
              </c:pt>
              <c:pt idx="54">
                <c:v>298.99490291873434</c:v>
              </c:pt>
              <c:pt idx="55">
                <c:v>297.8674306792423</c:v>
              </c:pt>
              <c:pt idx="56">
                <c:v>296.778501354783</c:v>
              </c:pt>
              <c:pt idx="57">
                <c:v>295.7262464028691</c:v>
              </c:pt>
              <c:pt idx="58">
                <c:v>294.7089157048322</c:v>
              </c:pt>
              <c:pt idx="59">
                <c:v>293.72486827875696</c:v>
              </c:pt>
              <c:pt idx="60">
                <c:v>292.77256385913574</c:v>
              </c:pt>
              <c:pt idx="61">
                <c:v>291.85055524969505</c:v>
              </c:pt>
              <c:pt idx="62">
                <c:v>290.95748136727485</c:v>
              </c:pt>
              <c:pt idx="63">
                <c:v>290.09206090451676</c:v>
              </c:pt>
              <c:pt idx="64">
                <c:v>289.25308654766917</c:v>
              </c:pt>
              <c:pt idx="65">
                <c:v>288.4394196932415</c:v>
              </c:pt>
              <c:pt idx="66">
                <c:v>287.64998561370163</c:v>
              </c:pt>
              <c:pt idx="67">
                <c:v>286.8837690280425</c:v>
              </c:pt>
              <c:pt idx="68">
                <c:v>286.1398100379705</c:v>
              </c:pt>
              <c:pt idx="69">
                <c:v>285.4172003947771</c:v>
              </c:pt>
              <c:pt idx="70">
                <c:v>284.715080065741</c:v>
              </c:pt>
              <c:pt idx="71">
                <c:v>284.03263407223443</c:v>
              </c:pt>
              <c:pt idx="72">
                <c:v>283.3690895746395</c:v>
              </c:pt>
              <c:pt idx="73">
                <c:v>282.72371318176255</c:v>
              </c:pt>
              <c:pt idx="74">
                <c:v>282.0958084647278</c:v>
              </c:pt>
              <c:pt idx="75">
                <c:v>281.48471365734997</c:v>
              </c:pt>
              <c:pt idx="76">
                <c:v>280.8897995267877</c:v>
              </c:pt>
              <c:pt idx="77">
                <c:v>280.31046739987244</c:v>
              </c:pt>
              <c:pt idx="78">
                <c:v>279.74614733193005</c:v>
              </c:pt>
              <c:pt idx="79">
                <c:v>279.19629640617956</c:v>
              </c:pt>
              <c:pt idx="80">
                <c:v>278.66039715292135</c:v>
              </c:pt>
              <c:pt idx="81">
                <c:v>278.1379560787422</c:v>
              </c:pt>
              <c:pt idx="82">
                <c:v>277.628502296866</c:v>
              </c:pt>
              <c:pt idx="83">
                <c:v>277.1315862505925</c:v>
              </c:pt>
              <c:pt idx="84">
                <c:v>276.6467785224951</c:v>
              </c:pt>
              <c:pt idx="85">
                <c:v>276.17366872270236</c:v>
              </c:pt>
              <c:pt idx="86">
                <c:v>275.7118644501793</c:v>
              </c:pt>
              <c:pt idx="87">
                <c:v>275.26099032145436</c:v>
              </c:pt>
              <c:pt idx="88">
                <c:v>274.82068706171975</c:v>
              </c:pt>
            </c:numLit>
          </c:val>
          <c:smooth val="1"/>
        </c:ser>
        <c:ser>
          <c:idx val="1"/>
          <c:order val="1"/>
          <c:tx>
            <c:v>Required monopole spacing from back</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715.944017125489</c:v>
              </c:pt>
              <c:pt idx="1">
                <c:v>180.19917255900106</c:v>
              </c:pt>
              <c:pt idx="2">
                <c:v>130.76688303950854</c:v>
              </c:pt>
              <c:pt idx="3">
                <c:v>108.42488675559544</c:v>
              </c:pt>
              <c:pt idx="4">
                <c:v>95.08535484120497</c:v>
              </c:pt>
              <c:pt idx="5">
                <c:v>86.01627240896448</c:v>
              </c:pt>
              <c:pt idx="6">
                <c:v>79.36223283708723</c:v>
              </c:pt>
              <c:pt idx="7">
                <c:v>74.22805577855983</c:v>
              </c:pt>
              <c:pt idx="8">
                <c:v>70.1221707908876</c:v>
              </c:pt>
              <c:pt idx="9">
                <c:v>66.74943153944656</c:v>
              </c:pt>
              <c:pt idx="10">
                <c:v>63.920612112988614</c:v>
              </c:pt>
              <c:pt idx="11">
                <c:v>61.50812900267233</c:v>
              </c:pt>
              <c:pt idx="12">
                <c:v>59.42245610817127</c:v>
              </c:pt>
              <c:pt idx="13">
                <c:v>57.59869958267016</c:v>
              </c:pt>
              <c:pt idx="14">
                <c:v>55.98853666346978</c:v>
              </c:pt>
              <c:pt idx="15">
                <c:v>54.55515780866791</c:v>
              </c:pt>
              <c:pt idx="16">
                <c:v>53.2699740995593</c:v>
              </c:pt>
              <c:pt idx="17">
                <c:v>52.1104055333082</c:v>
              </c:pt>
              <c:pt idx="18">
                <c:v>51.05835468320714</c:v>
              </c:pt>
              <c:pt idx="19">
                <c:v>50.09912825972725</c:v>
              </c:pt>
              <c:pt idx="20">
                <c:v>49.22065920889072</c:v>
              </c:pt>
              <c:pt idx="21">
                <c:v>48.41293521297755</c:v>
              </c:pt>
              <c:pt idx="22">
                <c:v>47.66757190249507</c:v>
              </c:pt>
              <c:pt idx="23">
                <c:v>46.9774894190517</c:v>
              </c:pt>
              <c:pt idx="24">
                <c:v>46.336664027576155</c:v>
              </c:pt>
              <c:pt idx="25">
                <c:v>45.73993505240476</c:v>
              </c:pt>
              <c:pt idx="26">
                <c:v>45.18285315788771</c:v>
              </c:pt>
              <c:pt idx="27">
                <c:v>44.661559914826775</c:v>
              </c:pt>
              <c:pt idx="28">
                <c:v>44.172691313910754</c:v>
              </c:pt>
              <c:pt idx="29">
                <c:v>43.71329980301404</c:v>
              </c:pt>
              <c:pt idx="30">
                <c:v>43.280790793493935</c:v>
              </c:pt>
              <c:pt idx="31">
                <c:v>42.872870570565475</c:v>
              </c:pt>
              <c:pt idx="32">
                <c:v>42.48750326764253</c:v>
              </c:pt>
              <c:pt idx="33">
                <c:v>42.12287510112586</c:v>
              </c:pt>
              <c:pt idx="34">
                <c:v>41.7773644634793</c:v>
              </c:pt>
              <c:pt idx="35">
                <c:v>41.44951677554509</c:v>
              </c:pt>
              <c:pt idx="36">
                <c:v>41.13802323002551</c:v>
              </c:pt>
              <c:pt idx="37">
                <c:v>40.84170273555604</c:v>
              </c:pt>
              <c:pt idx="38">
                <c:v>40.559486508281225</c:v>
              </c:pt>
              <c:pt idx="39">
                <c:v>40.29040486513327</c:v>
              </c:pt>
              <c:pt idx="40">
                <c:v>40.033575857328046</c:v>
              </c:pt>
              <c:pt idx="41">
                <c:v>39.78819544929457</c:v>
              </c:pt>
              <c:pt idx="42">
                <c:v>39.553529001352246</c:v>
              </c:pt>
              <c:pt idx="43">
                <c:v>39.32890385697317</c:v>
              </c:pt>
              <c:pt idx="44">
                <c:v>39.11370286971222</c:v>
              </c:pt>
              <c:pt idx="45">
                <c:v>38.90735873261533</c:v>
              </c:pt>
              <c:pt idx="46">
                <c:v>38.709348995481605</c:v>
              </c:pt>
              <c:pt idx="47">
                <c:v>38.51919167380838</c:v>
              </c:pt>
              <c:pt idx="48">
                <c:v>38.33644136840864</c:v>
              </c:pt>
              <c:pt idx="49">
                <c:v>38.16068582720123</c:v>
              </c:pt>
              <c:pt idx="50">
                <c:v>37.991542891041625</c:v>
              </c:pt>
              <c:pt idx="51">
                <c:v>37.82865777408772</c:v>
              </c:pt>
              <c:pt idx="52">
                <c:v>37.67170063640046</c:v>
              </c:pt>
              <c:pt idx="53">
                <c:v>37.52036441252009</c:v>
              </c:pt>
              <c:pt idx="54">
                <c:v>37.37436286484179</c:v>
              </c:pt>
              <c:pt idx="55">
                <c:v>37.23342883490529</c:v>
              </c:pt>
              <c:pt idx="56">
                <c:v>37.09731266934787</c:v>
              </c:pt>
              <c:pt idx="57">
                <c:v>36.96578080035864</c:v>
              </c:pt>
              <c:pt idx="58">
                <c:v>36.83861446310402</c:v>
              </c:pt>
              <c:pt idx="59">
                <c:v>36.71560853484462</c:v>
              </c:pt>
              <c:pt idx="60">
                <c:v>36.59657048239197</c:v>
              </c:pt>
              <c:pt idx="61">
                <c:v>36.48131940621188</c:v>
              </c:pt>
              <c:pt idx="62">
                <c:v>36.36968517090936</c:v>
              </c:pt>
              <c:pt idx="63">
                <c:v>36.261507613064595</c:v>
              </c:pt>
              <c:pt idx="64">
                <c:v>36.156635818458646</c:v>
              </c:pt>
              <c:pt idx="65">
                <c:v>36.05492746165519</c:v>
              </c:pt>
              <c:pt idx="66">
                <c:v>35.956248201712704</c:v>
              </c:pt>
              <c:pt idx="67">
                <c:v>35.86047112850531</c:v>
              </c:pt>
              <c:pt idx="68">
                <c:v>35.76747625474631</c:v>
              </c:pt>
              <c:pt idx="69">
                <c:v>35.67715004934714</c:v>
              </c:pt>
              <c:pt idx="70">
                <c:v>35.589385008217626</c:v>
              </c:pt>
              <c:pt idx="71">
                <c:v>35.504079259029304</c:v>
              </c:pt>
              <c:pt idx="72">
                <c:v>35.421136196829934</c:v>
              </c:pt>
              <c:pt idx="73">
                <c:v>35.34046414772032</c:v>
              </c:pt>
              <c:pt idx="74">
                <c:v>35.26197605809097</c:v>
              </c:pt>
              <c:pt idx="75">
                <c:v>35.185589207168746</c:v>
              </c:pt>
              <c:pt idx="76">
                <c:v>35.111224940848466</c:v>
              </c:pt>
              <c:pt idx="77">
                <c:v>35.038808424984055</c:v>
              </c:pt>
              <c:pt idx="78">
                <c:v>34.968268416491256</c:v>
              </c:pt>
              <c:pt idx="79">
                <c:v>34.899537050772445</c:v>
              </c:pt>
              <c:pt idx="80">
                <c:v>34.83254964411517</c:v>
              </c:pt>
              <c:pt idx="81">
                <c:v>34.767244509842776</c:v>
              </c:pt>
              <c:pt idx="82">
                <c:v>34.70356278710825</c:v>
              </c:pt>
              <c:pt idx="83">
                <c:v>34.64144828132406</c:v>
              </c:pt>
              <c:pt idx="84">
                <c:v>34.580847315311885</c:v>
              </c:pt>
              <c:pt idx="85">
                <c:v>34.521708590337795</c:v>
              </c:pt>
              <c:pt idx="86">
                <c:v>34.46398305627241</c:v>
              </c:pt>
              <c:pt idx="87">
                <c:v>34.407623790181795</c:v>
              </c:pt>
              <c:pt idx="88">
                <c:v>34.35258588271497</c:v>
              </c:pt>
            </c:numLit>
          </c:val>
          <c:smooth val="1"/>
        </c:ser>
        <c:axId val="62789073"/>
        <c:axId val="28230746"/>
      </c:lineChart>
      <c:catAx>
        <c:axId val="62789073"/>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825" b="0" i="0" u="none" baseline="0">
                <a:latin typeface="Arial"/>
                <a:ea typeface="Arial"/>
                <a:cs typeface="Arial"/>
              </a:defRPr>
            </a:pPr>
          </a:p>
        </c:txPr>
        <c:crossAx val="28230746"/>
        <c:crosses val="autoZero"/>
        <c:auto val="1"/>
        <c:lblOffset val="100"/>
        <c:tickLblSkip val="2"/>
        <c:noMultiLvlLbl val="0"/>
      </c:catAx>
      <c:valAx>
        <c:axId val="28230746"/>
        <c:scaling>
          <c:orientation val="minMax"/>
          <c:max val="800"/>
        </c:scaling>
        <c:axPos val="l"/>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825" b="0" i="0" u="none" baseline="0">
                <a:latin typeface="Arial"/>
                <a:ea typeface="Arial"/>
                <a:cs typeface="Arial"/>
              </a:defRPr>
            </a:pPr>
          </a:p>
        </c:txPr>
        <c:crossAx val="62789073"/>
        <c:crossesAt val="1"/>
        <c:crossBetween val="midCat"/>
        <c:dispUnits/>
        <c:majorUnit val="25"/>
      </c:valAx>
      <c:spPr>
        <a:solidFill>
          <a:srgbClr val="C0C0C0"/>
        </a:solidFill>
        <a:ln w="12700">
          <a:solidFill>
            <a:srgbClr val="808080"/>
          </a:solidFill>
        </a:ln>
      </c:spPr>
    </c:plotArea>
    <c:legend>
      <c:legendPos val="b"/>
      <c:layout/>
      <c:overlay val="0"/>
      <c:spPr>
        <a:no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40</xdr:row>
      <xdr:rowOff>0</xdr:rowOff>
    </xdr:from>
    <xdr:to>
      <xdr:col>11</xdr:col>
      <xdr:colOff>9525</xdr:colOff>
      <xdr:row>75</xdr:row>
      <xdr:rowOff>123825</xdr:rowOff>
    </xdr:to>
    <xdr:graphicFrame>
      <xdr:nvGraphicFramePr>
        <xdr:cNvPr id="1" name="Chart 1"/>
        <xdr:cNvGraphicFramePr/>
      </xdr:nvGraphicFramePr>
      <xdr:xfrm>
        <a:off x="95250" y="7105650"/>
        <a:ext cx="9582150" cy="57912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xdr:row>
      <xdr:rowOff>76200</xdr:rowOff>
    </xdr:from>
    <xdr:to>
      <xdr:col>11</xdr:col>
      <xdr:colOff>0</xdr:colOff>
      <xdr:row>33</xdr:row>
      <xdr:rowOff>152400</xdr:rowOff>
    </xdr:to>
    <xdr:graphicFrame>
      <xdr:nvGraphicFramePr>
        <xdr:cNvPr id="2" name="Chart 2"/>
        <xdr:cNvGraphicFramePr/>
      </xdr:nvGraphicFramePr>
      <xdr:xfrm>
        <a:off x="85725" y="1028700"/>
        <a:ext cx="9582150" cy="50958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141</xdr:row>
      <xdr:rowOff>19050</xdr:rowOff>
    </xdr:from>
    <xdr:to>
      <xdr:col>11</xdr:col>
      <xdr:colOff>0</xdr:colOff>
      <xdr:row>177</xdr:row>
      <xdr:rowOff>133350</xdr:rowOff>
    </xdr:to>
    <xdr:graphicFrame>
      <xdr:nvGraphicFramePr>
        <xdr:cNvPr id="3" name="Chart 3"/>
        <xdr:cNvGraphicFramePr/>
      </xdr:nvGraphicFramePr>
      <xdr:xfrm>
        <a:off x="114300" y="28317825"/>
        <a:ext cx="9553575" cy="59436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0"/>
  <sheetViews>
    <sheetView tabSelected="1" workbookViewId="0" topLeftCell="A1">
      <selection activeCell="I81" sqref="I81"/>
    </sheetView>
  </sheetViews>
  <sheetFormatPr defaultColWidth="9.140625" defaultRowHeight="12.75"/>
  <cols>
    <col min="1" max="1" width="24.28125" style="0" customWidth="1"/>
    <col min="2" max="3" width="11.7109375" style="0" customWidth="1"/>
    <col min="4" max="4" width="23.00390625" style="0" customWidth="1"/>
    <col min="5" max="8" width="11.7109375" style="0" customWidth="1"/>
  </cols>
  <sheetData>
    <row r="1" ht="37.5" customHeight="1">
      <c r="A1" s="1" t="s">
        <v>31</v>
      </c>
    </row>
    <row r="2" spans="1:2" ht="37.5" customHeight="1">
      <c r="A2" s="1"/>
      <c r="B2" t="s">
        <v>41</v>
      </c>
    </row>
    <row r="4" ht="12.75">
      <c r="B4" t="s">
        <v>27</v>
      </c>
    </row>
    <row r="5" ht="12.75">
      <c r="B5" t="s">
        <v>28</v>
      </c>
    </row>
    <row r="6" ht="12.75">
      <c r="B6" t="s">
        <v>29</v>
      </c>
    </row>
    <row r="36" spans="1:11" ht="12.75" customHeight="1">
      <c r="A36" s="33" t="s">
        <v>40</v>
      </c>
      <c r="B36" s="33"/>
      <c r="C36" s="33"/>
      <c r="D36" s="33"/>
      <c r="E36" s="33"/>
      <c r="F36" s="33"/>
      <c r="G36" s="33"/>
      <c r="H36" s="33"/>
      <c r="I36" s="33"/>
      <c r="J36" s="33"/>
      <c r="K36" s="33"/>
    </row>
    <row r="37" spans="1:11" ht="12.75">
      <c r="A37" s="33"/>
      <c r="B37" s="33"/>
      <c r="C37" s="33"/>
      <c r="D37" s="33"/>
      <c r="E37" s="33"/>
      <c r="F37" s="33"/>
      <c r="G37" s="33"/>
      <c r="H37" s="33"/>
      <c r="I37" s="33"/>
      <c r="J37" s="33"/>
      <c r="K37" s="33"/>
    </row>
    <row r="38" spans="1:11" ht="12.75">
      <c r="A38" s="33"/>
      <c r="B38" s="33"/>
      <c r="C38" s="33"/>
      <c r="D38" s="33"/>
      <c r="E38" s="33"/>
      <c r="F38" s="33"/>
      <c r="G38" s="33"/>
      <c r="H38" s="33"/>
      <c r="I38" s="33"/>
      <c r="J38" s="33"/>
      <c r="K38" s="33"/>
    </row>
    <row r="39" spans="1:11" ht="12.75">
      <c r="A39" s="33" t="s">
        <v>36</v>
      </c>
      <c r="B39" s="33"/>
      <c r="C39" s="33"/>
      <c r="D39" s="33"/>
      <c r="E39" s="33"/>
      <c r="F39" s="33"/>
      <c r="G39" s="33"/>
      <c r="H39" s="33"/>
      <c r="I39" s="33"/>
      <c r="J39" s="33"/>
      <c r="K39" s="33"/>
    </row>
    <row r="40" spans="1:11" ht="12.75">
      <c r="A40" s="29"/>
      <c r="B40" s="29"/>
      <c r="C40" s="29"/>
      <c r="D40" s="29"/>
      <c r="E40" s="29"/>
      <c r="F40" s="29"/>
      <c r="G40" s="29"/>
      <c r="H40" s="29"/>
      <c r="I40" s="29"/>
      <c r="J40" s="29"/>
      <c r="K40" s="29"/>
    </row>
    <row r="78" spans="1:12" ht="393.75" customHeight="1">
      <c r="A78" s="33" t="s">
        <v>0</v>
      </c>
      <c r="B78" s="33"/>
      <c r="C78" s="33"/>
      <c r="D78" s="33"/>
      <c r="E78" s="33"/>
      <c r="F78" s="33"/>
      <c r="G78" s="33"/>
      <c r="H78" s="33"/>
      <c r="I78" s="33"/>
      <c r="J78" s="33"/>
      <c r="K78" s="33"/>
      <c r="L78" s="32"/>
    </row>
    <row r="79" spans="1:11" ht="12.75">
      <c r="A79" s="29"/>
      <c r="B79" s="29"/>
      <c r="C79" s="29"/>
      <c r="D79" s="29"/>
      <c r="E79" s="29"/>
      <c r="F79" s="29"/>
      <c r="G79" s="29"/>
      <c r="H79" s="29"/>
      <c r="I79" s="29"/>
      <c r="J79" s="29"/>
      <c r="K79" s="29"/>
    </row>
    <row r="80" spans="1:11" ht="12.75">
      <c r="A80" s="42" t="s">
        <v>38</v>
      </c>
      <c r="B80" s="42"/>
      <c r="C80" s="42"/>
      <c r="D80" s="42"/>
      <c r="E80" s="42"/>
      <c r="F80" s="42"/>
      <c r="G80" s="31"/>
      <c r="H80" s="31"/>
      <c r="I80" s="31"/>
      <c r="J80" s="31"/>
      <c r="K80" s="31"/>
    </row>
    <row r="82" spans="1:7" ht="12.75">
      <c r="A82" s="2" t="s">
        <v>26</v>
      </c>
      <c r="B82" s="5" t="s">
        <v>2</v>
      </c>
      <c r="C82" s="22" t="s">
        <v>3</v>
      </c>
      <c r="D82" s="3" t="s">
        <v>4</v>
      </c>
      <c r="E82" s="3"/>
      <c r="F82" s="4"/>
      <c r="G82" s="12"/>
    </row>
    <row r="83" spans="1:7" ht="12.75">
      <c r="A83" s="4" t="s">
        <v>6</v>
      </c>
      <c r="B83" s="25">
        <f>C83/25.4</f>
        <v>3.638683044703989</v>
      </c>
      <c r="C83" s="28">
        <v>92.4225493354813</v>
      </c>
      <c r="D83" s="26" t="s">
        <v>6</v>
      </c>
      <c r="E83" s="37">
        <f>C83</f>
        <v>92.4225493354813</v>
      </c>
      <c r="F83" s="38"/>
      <c r="G83" s="12"/>
    </row>
    <row r="84" spans="1:7" ht="12.75">
      <c r="A84" s="4" t="s">
        <v>23</v>
      </c>
      <c r="B84" s="5">
        <f>C84/25.4</f>
        <v>19.240646935963646</v>
      </c>
      <c r="C84" s="27">
        <f>SUM(E90:F90)/2</f>
        <v>488.71243217347654</v>
      </c>
      <c r="D84" s="7" t="s">
        <v>8</v>
      </c>
      <c r="E84" s="39">
        <f>25.4*6917.26/E83</f>
        <v>1901.0339496505194</v>
      </c>
      <c r="F84" s="40"/>
      <c r="G84" s="12"/>
    </row>
    <row r="85" spans="1:7" ht="12.75">
      <c r="A85" s="4" t="s">
        <v>24</v>
      </c>
      <c r="B85" s="5">
        <f>C85/25.4</f>
        <v>1.9240646935963646</v>
      </c>
      <c r="C85" s="6">
        <f>E89</f>
        <v>48.871243217347654</v>
      </c>
      <c r="D85" s="7" t="s">
        <v>10</v>
      </c>
      <c r="E85" s="39">
        <f>25.4*9034.85/E83</f>
        <v>2482.999999999999</v>
      </c>
      <c r="F85" s="40"/>
      <c r="G85" s="12"/>
    </row>
    <row r="86" spans="1:7" ht="12.75">
      <c r="A86" s="4" t="s">
        <v>25</v>
      </c>
      <c r="B86" s="5">
        <f>C86/25.4</f>
        <v>1.2080710676262705</v>
      </c>
      <c r="C86" s="6">
        <v>30.685005117707266</v>
      </c>
      <c r="D86" s="3" t="s">
        <v>32</v>
      </c>
      <c r="E86" s="34">
        <f>E83/114.5517</f>
        <v>0.8068195350700279</v>
      </c>
      <c r="F86" s="35"/>
      <c r="G86" s="12"/>
    </row>
    <row r="87" spans="2:7" ht="12.75">
      <c r="B87" s="9"/>
      <c r="D87" s="13" t="s">
        <v>33</v>
      </c>
      <c r="E87" s="36">
        <f>11802.85*25.4/SQRT(POWER(2442.5,2)-POWER(E84,2))</f>
        <v>195.48497286939062</v>
      </c>
      <c r="F87" s="36"/>
      <c r="G87" s="10">
        <f>E87/25.4</f>
        <v>7.696258774385458</v>
      </c>
    </row>
    <row r="88" spans="2:7" ht="12.75">
      <c r="B88" s="9"/>
      <c r="D88" s="11" t="s">
        <v>34</v>
      </c>
      <c r="E88" s="43">
        <f>C84/E87</f>
        <v>2.5</v>
      </c>
      <c r="F88" s="43"/>
      <c r="G88" s="12"/>
    </row>
    <row r="89" spans="2:7" ht="12.75">
      <c r="B89" s="9"/>
      <c r="D89" s="13" t="s">
        <v>35</v>
      </c>
      <c r="E89" s="44">
        <f>E87/4</f>
        <v>48.871243217347654</v>
      </c>
      <c r="F89" s="45"/>
      <c r="G89" s="10">
        <f>E89/25.4</f>
        <v>1.9240646935963646</v>
      </c>
    </row>
    <row r="90" spans="2:8" ht="12.75">
      <c r="B90" s="9"/>
      <c r="D90" s="13" t="s">
        <v>12</v>
      </c>
      <c r="E90" s="14">
        <f>E87*2</f>
        <v>390.96994573878123</v>
      </c>
      <c r="F90" s="15">
        <f>E87*3</f>
        <v>586.4549186081719</v>
      </c>
      <c r="G90" s="20">
        <f>E90/25.4</f>
        <v>15.392517548770916</v>
      </c>
      <c r="H90" s="17">
        <f>F90/25.4</f>
        <v>23.088776323156374</v>
      </c>
    </row>
    <row r="92" spans="1:7" ht="12.75">
      <c r="A92" s="2" t="s">
        <v>30</v>
      </c>
      <c r="B92" s="5" t="s">
        <v>2</v>
      </c>
      <c r="C92" s="22" t="s">
        <v>3</v>
      </c>
      <c r="D92" s="3" t="s">
        <v>4</v>
      </c>
      <c r="E92" s="3"/>
      <c r="F92" s="4"/>
      <c r="G92" s="12"/>
    </row>
    <row r="93" spans="1:7" ht="12.75">
      <c r="A93" s="4" t="s">
        <v>6</v>
      </c>
      <c r="B93" s="25">
        <f>C93/25.4</f>
        <v>2.8797918401332225</v>
      </c>
      <c r="C93" s="30">
        <v>73.14671273938384</v>
      </c>
      <c r="D93" s="26" t="s">
        <v>6</v>
      </c>
      <c r="E93" s="37">
        <f>C93</f>
        <v>73.14671273938384</v>
      </c>
      <c r="F93" s="38"/>
      <c r="G93" s="12"/>
    </row>
    <row r="94" spans="1:7" ht="12.75">
      <c r="A94" s="4" t="s">
        <v>23</v>
      </c>
      <c r="B94" s="5">
        <f>C94/25.4</f>
        <v>66.61544060693097</v>
      </c>
      <c r="C94" s="27">
        <f>SUM(E100:F100)/2</f>
        <v>1692.0321914160468</v>
      </c>
      <c r="D94" s="7" t="s">
        <v>8</v>
      </c>
      <c r="E94" s="39">
        <f>25.4*6917.26/E93</f>
        <v>2402</v>
      </c>
      <c r="F94" s="40"/>
      <c r="G94" s="12"/>
    </row>
    <row r="95" spans="1:7" ht="12.75">
      <c r="A95" s="4" t="s">
        <v>24</v>
      </c>
      <c r="B95" s="5">
        <f>C95/25.4</f>
        <v>6.661544060693098</v>
      </c>
      <c r="C95" s="6">
        <f>E99</f>
        <v>169.20321914160468</v>
      </c>
      <c r="D95" s="7" t="s">
        <v>10</v>
      </c>
      <c r="E95" s="39">
        <f>25.4*9034.85/E93</f>
        <v>3137.3274533558088</v>
      </c>
      <c r="F95" s="40"/>
      <c r="G95" s="12"/>
    </row>
    <row r="96" spans="1:7" ht="12.75">
      <c r="A96" s="4" t="s">
        <v>25</v>
      </c>
      <c r="B96" s="5">
        <f>C96/25.4</f>
        <v>1.2080710676262705</v>
      </c>
      <c r="C96" s="6">
        <v>30.685005117707266</v>
      </c>
      <c r="D96" s="3" t="s">
        <v>32</v>
      </c>
      <c r="E96" s="34">
        <f>E93/114.5517</f>
        <v>0.6385475967566072</v>
      </c>
      <c r="F96" s="35"/>
      <c r="G96" s="12"/>
    </row>
    <row r="97" spans="2:7" ht="12.75">
      <c r="B97" s="9"/>
      <c r="D97" s="13" t="s">
        <v>33</v>
      </c>
      <c r="E97" s="36">
        <f>11802.85*25.4/SQRT(POWER(2442.5,2)-POWER(E94,2))</f>
        <v>676.8128765664187</v>
      </c>
      <c r="F97" s="36"/>
      <c r="G97" s="10">
        <f>E97/25.4</f>
        <v>26.64617624277239</v>
      </c>
    </row>
    <row r="98" spans="2:7" ht="12.75">
      <c r="B98" s="9"/>
      <c r="D98" s="11" t="s">
        <v>34</v>
      </c>
      <c r="E98" s="43">
        <f>C94/E97</f>
        <v>2.5</v>
      </c>
      <c r="F98" s="43"/>
      <c r="G98" s="12"/>
    </row>
    <row r="99" spans="2:7" ht="12.75">
      <c r="B99" s="9"/>
      <c r="D99" s="13" t="s">
        <v>35</v>
      </c>
      <c r="E99" s="44">
        <f>E97/4</f>
        <v>169.20321914160468</v>
      </c>
      <c r="F99" s="45"/>
      <c r="G99" s="10">
        <f>E99/25.4</f>
        <v>6.661544060693098</v>
      </c>
    </row>
    <row r="100" spans="2:8" ht="12.75">
      <c r="B100" s="9"/>
      <c r="D100" s="13" t="s">
        <v>12</v>
      </c>
      <c r="E100" s="14">
        <f>E97*2</f>
        <v>1353.6257531328374</v>
      </c>
      <c r="F100" s="15">
        <f>E97*3</f>
        <v>2030.4386296992561</v>
      </c>
      <c r="G100" s="20">
        <f>E100/25.4</f>
        <v>53.29235248554478</v>
      </c>
      <c r="H100" s="17">
        <f>F100/25.4</f>
        <v>79.93852872831718</v>
      </c>
    </row>
    <row r="102" spans="1:6" ht="12.75">
      <c r="A102" s="2" t="s">
        <v>1</v>
      </c>
      <c r="B102" s="22" t="s">
        <v>2</v>
      </c>
      <c r="C102" s="3" t="s">
        <v>3</v>
      </c>
      <c r="D102" s="3" t="s">
        <v>4</v>
      </c>
      <c r="E102" s="3"/>
      <c r="F102" s="4"/>
    </row>
    <row r="103" spans="1:6" ht="12.75">
      <c r="A103" s="21" t="s">
        <v>5</v>
      </c>
      <c r="B103" s="23">
        <v>6.05</v>
      </c>
      <c r="C103" s="19">
        <f>B103*25.4</f>
        <v>153.67</v>
      </c>
      <c r="D103" s="26" t="s">
        <v>6</v>
      </c>
      <c r="E103" s="37">
        <f>C103</f>
        <v>153.67</v>
      </c>
      <c r="F103" s="38"/>
    </row>
    <row r="104" spans="1:6" ht="12.75">
      <c r="A104" s="21" t="s">
        <v>7</v>
      </c>
      <c r="B104" s="23">
        <v>6.67</v>
      </c>
      <c r="C104" s="19">
        <f>B104*25.4</f>
        <v>169.41799999999998</v>
      </c>
      <c r="D104" s="7" t="s">
        <v>8</v>
      </c>
      <c r="E104" s="39">
        <f>25.4*6917.26/E103</f>
        <v>1143.3487603305787</v>
      </c>
      <c r="F104" s="40"/>
    </row>
    <row r="105" spans="1:6" ht="12.75">
      <c r="A105" s="21" t="s">
        <v>9</v>
      </c>
      <c r="B105" s="23">
        <v>1.37</v>
      </c>
      <c r="C105" s="19">
        <f>B105*25.4</f>
        <v>34.798</v>
      </c>
      <c r="D105" s="7" t="s">
        <v>10</v>
      </c>
      <c r="E105" s="39">
        <f>25.4*9034.85/E103</f>
        <v>1493.3636363636365</v>
      </c>
      <c r="F105" s="40"/>
    </row>
    <row r="106" spans="1:6" ht="12.75">
      <c r="A106" s="21" t="s">
        <v>11</v>
      </c>
      <c r="B106" s="23">
        <v>1.21</v>
      </c>
      <c r="C106" s="19">
        <f>B106*25.4</f>
        <v>30.733999999999998</v>
      </c>
      <c r="D106" s="3" t="s">
        <v>32</v>
      </c>
      <c r="E106" s="34">
        <f>E103/114.5517</f>
        <v>1.3414903488992307</v>
      </c>
      <c r="F106" s="35"/>
    </row>
    <row r="107" spans="2:7" ht="12.75">
      <c r="B107" s="8"/>
      <c r="C107" s="9"/>
      <c r="D107" s="13" t="s">
        <v>33</v>
      </c>
      <c r="E107" s="36">
        <f>11802.85*25.4/SQRT(POWER(2442.5,2)-POWER(E104,2))</f>
        <v>138.89760719415457</v>
      </c>
      <c r="F107" s="36"/>
      <c r="G107" s="10">
        <f>E107/25.4</f>
        <v>5.46840973205333</v>
      </c>
    </row>
    <row r="108" spans="2:7" ht="12.75">
      <c r="B108" s="8"/>
      <c r="C108" s="9"/>
      <c r="D108" s="11" t="s">
        <v>34</v>
      </c>
      <c r="E108" s="43">
        <f>C104/E107</f>
        <v>1.2197330351644087</v>
      </c>
      <c r="F108" s="43"/>
      <c r="G108" s="12"/>
    </row>
    <row r="109" spans="2:7" ht="12.75">
      <c r="B109" s="8"/>
      <c r="C109" s="9"/>
      <c r="D109" s="13" t="s">
        <v>35</v>
      </c>
      <c r="E109" s="36">
        <f>E107/4</f>
        <v>34.72440179853864</v>
      </c>
      <c r="F109" s="36"/>
      <c r="G109" s="10">
        <f>E109/25.4</f>
        <v>1.3671024330133326</v>
      </c>
    </row>
    <row r="110" spans="2:8" ht="12.75">
      <c r="B110" s="8"/>
      <c r="C110" s="9"/>
      <c r="D110" s="13" t="s">
        <v>12</v>
      </c>
      <c r="E110" s="14">
        <f>E107*2</f>
        <v>277.79521438830915</v>
      </c>
      <c r="F110" s="15">
        <f>E107*3</f>
        <v>416.6928215824637</v>
      </c>
      <c r="G110" s="16">
        <f>E110/25.4</f>
        <v>10.93681946410666</v>
      </c>
      <c r="H110" s="17">
        <f>F110/25.4</f>
        <v>16.40522919615999</v>
      </c>
    </row>
    <row r="111" spans="2:7" ht="12.75">
      <c r="B111" s="8"/>
      <c r="C111" s="9"/>
      <c r="G111" s="12"/>
    </row>
    <row r="112" spans="1:7" ht="12.75">
      <c r="A112" s="4" t="s">
        <v>13</v>
      </c>
      <c r="B112" s="24" t="s">
        <v>2</v>
      </c>
      <c r="C112" s="3" t="s">
        <v>3</v>
      </c>
      <c r="D112" s="3" t="s">
        <v>4</v>
      </c>
      <c r="E112" s="3"/>
      <c r="F112" s="4"/>
      <c r="G112" s="12"/>
    </row>
    <row r="113" spans="1:7" ht="12.75">
      <c r="A113" s="21" t="s">
        <v>14</v>
      </c>
      <c r="B113" s="23">
        <v>3.25</v>
      </c>
      <c r="C113" s="19">
        <f>B113*25.4</f>
        <v>82.55</v>
      </c>
      <c r="D113" s="26" t="s">
        <v>6</v>
      </c>
      <c r="E113" s="37">
        <f>C113</f>
        <v>82.55</v>
      </c>
      <c r="F113" s="38"/>
      <c r="G113" s="12"/>
    </row>
    <row r="114" spans="1:7" ht="12.75">
      <c r="A114" s="21" t="s">
        <v>15</v>
      </c>
      <c r="B114" s="23">
        <v>5.62</v>
      </c>
      <c r="C114" s="19">
        <f>B114*25.4</f>
        <v>142.748</v>
      </c>
      <c r="D114" s="7" t="s">
        <v>8</v>
      </c>
      <c r="E114" s="39">
        <f>25.4*6917.26/E113</f>
        <v>2128.3876923076923</v>
      </c>
      <c r="F114" s="40"/>
      <c r="G114" s="12"/>
    </row>
    <row r="115" spans="1:7" ht="12.75">
      <c r="A115" s="21" t="s">
        <v>16</v>
      </c>
      <c r="B115" s="23">
        <v>2.49</v>
      </c>
      <c r="C115" s="19">
        <f>B115*25.4</f>
        <v>63.246</v>
      </c>
      <c r="D115" s="7" t="s">
        <v>10</v>
      </c>
      <c r="E115" s="39">
        <f>25.4*9034.85/E113</f>
        <v>2779.9538461538464</v>
      </c>
      <c r="F115" s="40"/>
      <c r="G115" s="12"/>
    </row>
    <row r="116" spans="1:7" ht="12.75">
      <c r="A116" s="21" t="s">
        <v>11</v>
      </c>
      <c r="B116" s="23">
        <v>1.21</v>
      </c>
      <c r="C116" s="19">
        <f>B116*25.4</f>
        <v>30.733999999999998</v>
      </c>
      <c r="D116" s="3" t="s">
        <v>32</v>
      </c>
      <c r="E116" s="34">
        <f>E113/114.5517</f>
        <v>0.7206353113921486</v>
      </c>
      <c r="F116" s="35"/>
      <c r="G116" s="12"/>
    </row>
    <row r="117" spans="2:7" ht="12.75">
      <c r="B117" s="8"/>
      <c r="C117" s="9"/>
      <c r="D117" s="13" t="s">
        <v>33</v>
      </c>
      <c r="E117" s="36">
        <f>11802.85*25.4/SQRT(POWER(2442.5,2)-POWER(E114,2))</f>
        <v>250.19455410900514</v>
      </c>
      <c r="F117" s="36"/>
      <c r="G117" s="10">
        <f>E117/25.4</f>
        <v>9.850179295630124</v>
      </c>
    </row>
    <row r="118" spans="2:7" ht="12.75">
      <c r="B118" s="8"/>
      <c r="C118" s="9"/>
      <c r="D118" s="11" t="s">
        <v>34</v>
      </c>
      <c r="E118" s="43">
        <f>C114/E117</f>
        <v>0.5705479901765061</v>
      </c>
      <c r="F118" s="43"/>
      <c r="G118" s="12"/>
    </row>
    <row r="119" spans="2:7" ht="12.75">
      <c r="B119" s="8"/>
      <c r="C119" s="9"/>
      <c r="D119" s="13" t="s">
        <v>35</v>
      </c>
      <c r="E119" s="36">
        <f>E117/4</f>
        <v>62.548638527251285</v>
      </c>
      <c r="F119" s="36"/>
      <c r="G119" s="10">
        <f>E119/25.4</f>
        <v>2.462544823907531</v>
      </c>
    </row>
    <row r="120" spans="2:8" ht="12.75">
      <c r="B120" s="8"/>
      <c r="C120" s="9"/>
      <c r="D120" s="13" t="s">
        <v>12</v>
      </c>
      <c r="E120" s="14">
        <f>E117*2</f>
        <v>500.3891082180103</v>
      </c>
      <c r="F120" s="15">
        <f>E117*3</f>
        <v>750.5836623270154</v>
      </c>
      <c r="G120" s="16">
        <f>E120/25.4</f>
        <v>19.700358591260247</v>
      </c>
      <c r="H120" s="17">
        <f>F120/25.4</f>
        <v>29.55053788689037</v>
      </c>
    </row>
    <row r="121" spans="2:7" ht="12.75">
      <c r="B121" s="8"/>
      <c r="C121" s="9"/>
      <c r="E121" s="18"/>
      <c r="F121" s="18"/>
      <c r="G121" s="12"/>
    </row>
    <row r="122" spans="1:7" ht="12.75">
      <c r="A122" s="4" t="s">
        <v>17</v>
      </c>
      <c r="B122" s="24" t="s">
        <v>2</v>
      </c>
      <c r="C122" s="3" t="s">
        <v>3</v>
      </c>
      <c r="D122" s="3" t="s">
        <v>4</v>
      </c>
      <c r="E122" s="3"/>
      <c r="F122" s="4"/>
      <c r="G122" s="12"/>
    </row>
    <row r="123" spans="1:7" ht="12.75">
      <c r="A123" s="21" t="s">
        <v>18</v>
      </c>
      <c r="B123" s="23">
        <v>3.87</v>
      </c>
      <c r="C123" s="19">
        <f>B123*25.4</f>
        <v>98.298</v>
      </c>
      <c r="D123" s="26" t="s">
        <v>6</v>
      </c>
      <c r="E123" s="37">
        <f>C123</f>
        <v>98.298</v>
      </c>
      <c r="F123" s="38"/>
      <c r="G123" s="12"/>
    </row>
    <row r="124" spans="1:7" ht="12.75">
      <c r="A124" s="21" t="s">
        <v>19</v>
      </c>
      <c r="B124" s="23">
        <v>6</v>
      </c>
      <c r="C124" s="19">
        <f>B124*25.4</f>
        <v>152.39999999999998</v>
      </c>
      <c r="D124" s="7" t="s">
        <v>8</v>
      </c>
      <c r="E124" s="39">
        <f>25.4*6917.26/E123</f>
        <v>1787.405684754522</v>
      </c>
      <c r="F124" s="40"/>
      <c r="G124" s="12"/>
    </row>
    <row r="125" spans="1:7" ht="12.75">
      <c r="A125" s="21" t="s">
        <v>20</v>
      </c>
      <c r="B125" s="23">
        <v>1.78</v>
      </c>
      <c r="C125" s="19">
        <f>B125*25.4</f>
        <v>45.211999999999996</v>
      </c>
      <c r="D125" s="7" t="s">
        <v>10</v>
      </c>
      <c r="E125" s="39">
        <f>25.4*9034.85/E123</f>
        <v>2334.5865633074936</v>
      </c>
      <c r="F125" s="40"/>
      <c r="G125" s="12"/>
    </row>
    <row r="126" spans="1:7" ht="12.75">
      <c r="A126" s="21" t="s">
        <v>21</v>
      </c>
      <c r="B126" s="23">
        <v>1.21</v>
      </c>
      <c r="C126" s="19">
        <f>B126*25.4</f>
        <v>30.733999999999998</v>
      </c>
      <c r="D126" s="3" t="s">
        <v>32</v>
      </c>
      <c r="E126" s="34">
        <f>E123/114.5517</f>
        <v>0.858110355411574</v>
      </c>
      <c r="F126" s="35"/>
      <c r="G126" s="12"/>
    </row>
    <row r="127" spans="2:7" ht="12.75">
      <c r="B127" s="8"/>
      <c r="C127" s="9"/>
      <c r="D127" s="13" t="s">
        <v>33</v>
      </c>
      <c r="E127" s="36">
        <f>11802.85*25.4/SQRT(POWER(2442.5,2)-POWER(E124,2))</f>
        <v>180.09570143000172</v>
      </c>
      <c r="F127" s="36"/>
      <c r="G127" s="10">
        <f>E127/25.4</f>
        <v>7.090381946063061</v>
      </c>
    </row>
    <row r="128" spans="2:7" ht="12.75">
      <c r="B128" s="8"/>
      <c r="C128" s="9"/>
      <c r="D128" s="11" t="s">
        <v>34</v>
      </c>
      <c r="E128" s="43">
        <f>C124/E127</f>
        <v>0.8462167547026862</v>
      </c>
      <c r="F128" s="43"/>
      <c r="G128" s="12"/>
    </row>
    <row r="129" spans="2:7" ht="12.75">
      <c r="B129" s="8"/>
      <c r="C129" s="9"/>
      <c r="D129" s="13" t="s">
        <v>35</v>
      </c>
      <c r="E129" s="36">
        <f>E127/4</f>
        <v>45.02392535750043</v>
      </c>
      <c r="F129" s="36"/>
      <c r="G129" s="10">
        <f>E129/25.4</f>
        <v>1.7725954865157652</v>
      </c>
    </row>
    <row r="130" spans="2:8" ht="12.75">
      <c r="B130" s="8"/>
      <c r="C130" s="9"/>
      <c r="D130" s="13" t="s">
        <v>12</v>
      </c>
      <c r="E130" s="14">
        <f>E127*2</f>
        <v>360.19140286000345</v>
      </c>
      <c r="F130" s="15">
        <f>E127*3</f>
        <v>540.2871042900051</v>
      </c>
      <c r="G130" s="16">
        <f>E130/25.4</f>
        <v>14.180763892126121</v>
      </c>
      <c r="H130" s="17">
        <f>F130/25.4</f>
        <v>21.271145838189177</v>
      </c>
    </row>
    <row r="131" spans="2:7" ht="12.75">
      <c r="B131" s="8"/>
      <c r="C131" s="9"/>
      <c r="G131" s="12"/>
    </row>
    <row r="132" spans="1:7" ht="12.75">
      <c r="A132" s="2" t="s">
        <v>22</v>
      </c>
      <c r="B132" s="5" t="s">
        <v>2</v>
      </c>
      <c r="C132" s="22" t="s">
        <v>3</v>
      </c>
      <c r="D132" s="3" t="s">
        <v>4</v>
      </c>
      <c r="E132" s="3"/>
      <c r="F132" s="4"/>
      <c r="G132" s="12"/>
    </row>
    <row r="133" spans="1:7" ht="12.75">
      <c r="A133" s="4" t="s">
        <v>6</v>
      </c>
      <c r="B133" s="25">
        <f>C133/25.4</f>
        <v>2.834645669291339</v>
      </c>
      <c r="C133" s="28">
        <v>72</v>
      </c>
      <c r="D133" s="26" t="s">
        <v>6</v>
      </c>
      <c r="E133" s="37">
        <f>C133</f>
        <v>72</v>
      </c>
      <c r="F133" s="38"/>
      <c r="G133" s="12"/>
    </row>
    <row r="134" spans="1:7" ht="12.75">
      <c r="A134" s="4" t="s">
        <v>23</v>
      </c>
      <c r="B134" s="5">
        <f>C134/25.4</f>
        <v>281.86772327775157</v>
      </c>
      <c r="C134" s="27">
        <f>SUM(E140:F140)/2</f>
        <v>7159.44017125489</v>
      </c>
      <c r="D134" s="7" t="s">
        <v>8</v>
      </c>
      <c r="E134" s="39">
        <f>25.4*6917.26/E133</f>
        <v>2440.255611111111</v>
      </c>
      <c r="F134" s="40"/>
      <c r="G134" s="12"/>
    </row>
    <row r="135" spans="1:7" ht="12.75">
      <c r="A135" s="4" t="s">
        <v>24</v>
      </c>
      <c r="B135" s="5">
        <f>C135/25.4</f>
        <v>28.18677232777516</v>
      </c>
      <c r="C135" s="6">
        <f>E139</f>
        <v>715.944017125489</v>
      </c>
      <c r="D135" s="7" t="s">
        <v>10</v>
      </c>
      <c r="E135" s="39">
        <f>25.4*9034.85/E133</f>
        <v>3187.2943055555556</v>
      </c>
      <c r="F135" s="40"/>
      <c r="G135" s="12"/>
    </row>
    <row r="136" spans="1:7" ht="12.75">
      <c r="A136" s="4" t="s">
        <v>25</v>
      </c>
      <c r="B136" s="5">
        <f>C136/25.4</f>
        <v>1.2080710676262705</v>
      </c>
      <c r="C136" s="6">
        <v>30.685005117707266</v>
      </c>
      <c r="D136" s="3" t="s">
        <v>32</v>
      </c>
      <c r="E136" s="34">
        <f>E133/114.5517</f>
        <v>0.6285371583311291</v>
      </c>
      <c r="F136" s="35"/>
      <c r="G136" s="12"/>
    </row>
    <row r="137" spans="2:7" ht="12.75">
      <c r="B137" s="9"/>
      <c r="C137" s="9"/>
      <c r="D137" s="13" t="s">
        <v>33</v>
      </c>
      <c r="E137" s="36">
        <f>11802.85*25.4/SQRT(POWER(2442.5,2)-POWER(E134,2))</f>
        <v>2863.776068501956</v>
      </c>
      <c r="F137" s="36"/>
      <c r="G137" s="10">
        <f>E137/25.4</f>
        <v>112.74708931110064</v>
      </c>
    </row>
    <row r="138" spans="1:7" ht="12.75">
      <c r="A138" s="33" t="s">
        <v>39</v>
      </c>
      <c r="B138" s="33"/>
      <c r="C138" s="9"/>
      <c r="D138" s="11" t="s">
        <v>34</v>
      </c>
      <c r="E138" s="43">
        <f>C134/E137</f>
        <v>2.4999999999999996</v>
      </c>
      <c r="F138" s="43"/>
      <c r="G138" s="12"/>
    </row>
    <row r="139" spans="1:7" ht="12.75">
      <c r="A139" s="33"/>
      <c r="B139" s="33"/>
      <c r="C139" s="9"/>
      <c r="D139" s="13" t="s">
        <v>35</v>
      </c>
      <c r="E139" s="44">
        <f>E137/4</f>
        <v>715.944017125489</v>
      </c>
      <c r="F139" s="45"/>
      <c r="G139" s="10">
        <f>E139/25.4</f>
        <v>28.18677232777516</v>
      </c>
    </row>
    <row r="140" spans="2:8" ht="12.75">
      <c r="B140" s="9"/>
      <c r="C140" s="9"/>
      <c r="D140" s="13" t="s">
        <v>12</v>
      </c>
      <c r="E140" s="14">
        <f>E137*2</f>
        <v>5727.552137003912</v>
      </c>
      <c r="F140" s="15">
        <f>E137*3</f>
        <v>8591.328205505868</v>
      </c>
      <c r="G140" s="16">
        <f>E140/25.4</f>
        <v>225.49417862220128</v>
      </c>
      <c r="H140" s="17">
        <f>F140/25.4</f>
        <v>338.2412679333019</v>
      </c>
    </row>
    <row r="141" spans="2:7" ht="12.75">
      <c r="B141" s="8"/>
      <c r="C141" s="9"/>
      <c r="G141" s="12"/>
    </row>
    <row r="180" spans="1:11" ht="12.75">
      <c r="A180" s="41" t="s">
        <v>37</v>
      </c>
      <c r="B180" s="41"/>
      <c r="C180" s="41"/>
      <c r="D180" s="41"/>
      <c r="E180" s="41"/>
      <c r="F180" s="41"/>
      <c r="G180" s="41"/>
      <c r="H180" s="41"/>
      <c r="I180" s="41"/>
      <c r="J180" s="41"/>
      <c r="K180" s="41"/>
    </row>
  </sheetData>
  <mergeCells count="48">
    <mergeCell ref="A180:K180"/>
    <mergeCell ref="A39:K39"/>
    <mergeCell ref="E139:F139"/>
    <mergeCell ref="E97:F97"/>
    <mergeCell ref="E98:F98"/>
    <mergeCell ref="E99:F99"/>
    <mergeCell ref="E135:F135"/>
    <mergeCell ref="E136:F136"/>
    <mergeCell ref="E137:F137"/>
    <mergeCell ref="E138:F138"/>
    <mergeCell ref="E128:F128"/>
    <mergeCell ref="E129:F129"/>
    <mergeCell ref="E133:F133"/>
    <mergeCell ref="E134:F134"/>
    <mergeCell ref="E124:F124"/>
    <mergeCell ref="E125:F125"/>
    <mergeCell ref="E126:F126"/>
    <mergeCell ref="E127:F127"/>
    <mergeCell ref="E117:F117"/>
    <mergeCell ref="E118:F118"/>
    <mergeCell ref="E119:F119"/>
    <mergeCell ref="E123:F123"/>
    <mergeCell ref="E113:F113"/>
    <mergeCell ref="E114:F114"/>
    <mergeCell ref="E115:F115"/>
    <mergeCell ref="E116:F116"/>
    <mergeCell ref="E106:F106"/>
    <mergeCell ref="E107:F107"/>
    <mergeCell ref="E108:F108"/>
    <mergeCell ref="E109:F109"/>
    <mergeCell ref="A36:K38"/>
    <mergeCell ref="E103:F103"/>
    <mergeCell ref="E104:F104"/>
    <mergeCell ref="E105:F105"/>
    <mergeCell ref="E93:F93"/>
    <mergeCell ref="E94:F94"/>
    <mergeCell ref="E95:F95"/>
    <mergeCell ref="E96:F96"/>
    <mergeCell ref="E88:F88"/>
    <mergeCell ref="E89:F89"/>
    <mergeCell ref="A78:K78"/>
    <mergeCell ref="A138:B139"/>
    <mergeCell ref="E86:F86"/>
    <mergeCell ref="E87:F87"/>
    <mergeCell ref="E83:F83"/>
    <mergeCell ref="E84:F84"/>
    <mergeCell ref="E85:F85"/>
    <mergeCell ref="A80:F80"/>
  </mergeCells>
  <printOptions/>
  <pageMargins left="0.75" right="0.75" top="1" bottom="1" header="0.5" footer="0.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Jules</dc:creator>
  <cp:keywords/>
  <dc:description/>
  <cp:lastModifiedBy>Jules</cp:lastModifiedBy>
  <dcterms:created xsi:type="dcterms:W3CDTF">2002-02-20T04:31:35Z</dcterms:created>
  <dcterms:modified xsi:type="dcterms:W3CDTF">2002-02-23T05:34:47Z</dcterms:modified>
  <cp:category/>
  <cp:version/>
  <cp:contentType/>
  <cp:contentStatus/>
</cp:coreProperties>
</file>