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<sst xmlns="http://schemas.openxmlformats.org/spreadsheetml/2006/main" count="77" uniqueCount="37">
  <si>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RF Calculator for Microsoft Excel spreadsheet program</t>
  </si>
  <si>
    <t>1. Find Free Space (clear line of sight) Path Loss</t>
  </si>
  <si>
    <t>Enter</t>
  </si>
  <si>
    <t>MHz</t>
  </si>
  <si>
    <t>miles, Path length</t>
  </si>
  <si>
    <t xml:space="preserve"> </t>
  </si>
  <si>
    <t>Answer</t>
  </si>
  <si>
    <t>dB Path Loss</t>
  </si>
  <si>
    <t>2. Convert watts to dBm and dBW</t>
  </si>
  <si>
    <t>watt</t>
  </si>
  <si>
    <t>dBm</t>
  </si>
  <si>
    <t>dBW</t>
  </si>
  <si>
    <t>3. Convert dBm to watts</t>
  </si>
  <si>
    <t>watts</t>
  </si>
  <si>
    <t>4. Convert uV to dBm (50 ohm impedance)</t>
  </si>
  <si>
    <t>uV</t>
  </si>
  <si>
    <t>5. Convert dBm to uV (50 ohm impedance)</t>
  </si>
  <si>
    <t>6. Convert dBW to uV (50 ohm impedance)</t>
  </si>
  <si>
    <t>7. Calculate Vertical Ant - Ant Isolation (dipole up/down gain = 0)</t>
  </si>
  <si>
    <t>dB: Top antenna gain toward bottom antenna</t>
  </si>
  <si>
    <t>dB: Bottom antenna gain toward top antenna</t>
  </si>
  <si>
    <t>feet (Vertical separation)</t>
  </si>
  <si>
    <t xml:space="preserve">Enter </t>
  </si>
  <si>
    <t>dB Isolation</t>
  </si>
  <si>
    <t>8. Calculate Horizontal Ant - Ant Isolation (dipole left/right gain = 0)</t>
  </si>
  <si>
    <t>dB: Left antenna gain toward right antenna</t>
  </si>
  <si>
    <t>dB: Right antenna gain toward left antenna</t>
  </si>
  <si>
    <t>feet(Horiz)</t>
  </si>
  <si>
    <t>Mhz</t>
  </si>
  <si>
    <t xml:space="preserve">9. Convert dBm and Freq. to Field Strength in dBu and uV/meter (relative to a dipole) </t>
  </si>
  <si>
    <t>dBu</t>
  </si>
  <si>
    <t>uV/meter</t>
  </si>
  <si>
    <t>10. Calculate distance to horizon (smooth earth)</t>
  </si>
  <si>
    <t>feet, ant. height</t>
  </si>
  <si>
    <t>miles</t>
  </si>
  <si>
    <t>Convert dBuV to dBm</t>
  </si>
  <si>
    <t>dBuV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</si>
</sst>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hidden="1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2" borderId="1" xfId="0" applyNumberFormat="1" applyFill="1" applyBorder="1" applyAlignment="1" applyProtection="1">
      <alignment/>
      <protection locked="0"/>
    </xf>
    <xf numFmtId="165" fontId="0" fillId="2" borderId="1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0" fillId="3" borderId="1" xfId="0" applyNumberFormat="1" applyFill="1" applyBorder="1" applyAlignment="1" applyProtection="1">
      <alignment/>
      <protection hidden="1"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G41" sqref="G41"/>
    </sheetView>
  </sheetViews>
  <sheetFormatPr defaultColWidth="9.140625" defaultRowHeight="12.75"/>
  <cols>
    <col min="4" max="4" width="12.7109375" style="1" customWidth="1"/>
    <col min="5" max="5" width="11.57421875" style="0" customWidth="1"/>
  </cols>
  <sheetData>
    <row r="1" spans="1:5" ht="15.75">
      <c r="A1" s="9" t="s">
        <v>0</v>
      </c>
      <c r="B1" s="9"/>
      <c r="C1" s="9"/>
      <c r="D1" s="10"/>
      <c r="E1" s="9"/>
    </row>
    <row r="5" spans="1:4" ht="12.75">
      <c r="A5" s="4" t="s">
        <v>1</v>
      </c>
      <c r="B5" s="4"/>
      <c r="C5" s="4"/>
      <c r="D5" s="5"/>
    </row>
    <row r="6" spans="3:5" ht="12.75">
      <c r="C6" s="15" t="s">
        <v>2</v>
      </c>
      <c r="D6" s="7">
        <v>460</v>
      </c>
      <c r="E6" t="s">
        <v>3</v>
      </c>
    </row>
    <row r="7" spans="3:5" ht="12.75">
      <c r="C7" s="16" t="s">
        <v>2</v>
      </c>
      <c r="D7" s="6">
        <v>2</v>
      </c>
      <c r="E7" t="s">
        <v>4</v>
      </c>
    </row>
    <row r="8" spans="2:5" ht="12.75">
      <c r="B8" t="s">
        <v>5</v>
      </c>
      <c r="C8" s="13" t="s">
        <v>6</v>
      </c>
      <c r="D8" s="11">
        <f>36.6+(20*LOG(D6))+(20*LOG(D7))</f>
        <v>95.8757565469111</v>
      </c>
      <c r="E8" t="s">
        <v>7</v>
      </c>
    </row>
    <row r="10" spans="1:3" ht="12.75">
      <c r="A10" s="4" t="s">
        <v>8</v>
      </c>
      <c r="B10" s="4"/>
      <c r="C10" s="4"/>
    </row>
    <row r="11" spans="3:5" ht="12.75">
      <c r="C11" s="15" t="s">
        <v>2</v>
      </c>
      <c r="D11" s="6">
        <v>4</v>
      </c>
      <c r="E11" t="s">
        <v>9</v>
      </c>
    </row>
    <row r="12" spans="3:5" ht="12.75">
      <c r="C12" s="14" t="s">
        <v>6</v>
      </c>
      <c r="D12" s="11">
        <f>10*LOG(D11)+30</f>
        <v>36.020599913279625</v>
      </c>
      <c r="E12" t="s">
        <v>10</v>
      </c>
    </row>
    <row r="13" spans="3:5" ht="12.75">
      <c r="C13" s="13" t="s">
        <v>6</v>
      </c>
      <c r="D13" s="11">
        <f>10*LOG(D11)</f>
        <v>6.020599913279624</v>
      </c>
      <c r="E13" t="s">
        <v>11</v>
      </c>
    </row>
    <row r="15" spans="1:3" ht="12.75">
      <c r="A15" s="4" t="s">
        <v>12</v>
      </c>
      <c r="B15" s="4"/>
      <c r="C15" s="4"/>
    </row>
    <row r="16" spans="3:5" ht="12.75">
      <c r="C16" s="16" t="s">
        <v>2</v>
      </c>
      <c r="D16" s="6">
        <v>30.969</v>
      </c>
      <c r="E16" t="s">
        <v>10</v>
      </c>
    </row>
    <row r="17" spans="3:5" ht="12.75">
      <c r="C17" s="13" t="s">
        <v>6</v>
      </c>
      <c r="D17" s="11">
        <f>10^(D16/10)/1000</f>
        <v>1.2499711805783715</v>
      </c>
      <c r="E17" t="s">
        <v>13</v>
      </c>
    </row>
    <row r="19" spans="1:4" ht="12.75">
      <c r="A19" s="4" t="s">
        <v>14</v>
      </c>
      <c r="B19" s="4"/>
      <c r="C19" s="4"/>
      <c r="D19" s="5"/>
    </row>
    <row r="20" spans="3:5" ht="12.75">
      <c r="C20" s="15" t="s">
        <v>2</v>
      </c>
      <c r="D20" s="6">
        <v>-23.17</v>
      </c>
      <c r="E20" t="s">
        <v>15</v>
      </c>
    </row>
    <row r="21" spans="3:5" ht="12.75">
      <c r="C21" s="13" t="s">
        <v>6</v>
      </c>
      <c r="D21" s="11">
        <f>10*LOG(((D20*0.000001)^2)/50)+30</f>
        <v>-79.69117936756066</v>
      </c>
      <c r="E21" t="s">
        <v>10</v>
      </c>
    </row>
    <row r="23" ht="12.75">
      <c r="A23" s="4" t="s">
        <v>16</v>
      </c>
    </row>
    <row r="24" spans="3:5" ht="12.75">
      <c r="C24" s="15" t="s">
        <v>2</v>
      </c>
      <c r="D24" s="6">
        <v>23.67</v>
      </c>
      <c r="E24" t="s">
        <v>10</v>
      </c>
    </row>
    <row r="25" spans="3:5" ht="12.75">
      <c r="C25" s="13" t="s">
        <v>6</v>
      </c>
      <c r="D25" s="11">
        <f>SQRT((10^((D24+30)/10)*1000000)*50)</f>
        <v>3411811.2914293865</v>
      </c>
      <c r="E25" t="s">
        <v>15</v>
      </c>
    </row>
    <row r="27" ht="12.75">
      <c r="A27" s="4" t="s">
        <v>17</v>
      </c>
    </row>
    <row r="28" spans="3:5" ht="12.75">
      <c r="C28" s="15" t="s">
        <v>2</v>
      </c>
      <c r="D28" s="6">
        <v>-16.9897</v>
      </c>
      <c r="E28" t="s">
        <v>11</v>
      </c>
    </row>
    <row r="29" spans="3:5" ht="12.75">
      <c r="C29" s="13" t="s">
        <v>6</v>
      </c>
      <c r="D29" s="11">
        <f>SQRT((10^((D28)/10)*1000000)*50)</f>
        <v>1000.0000049920261</v>
      </c>
      <c r="E29" t="s">
        <v>15</v>
      </c>
    </row>
    <row r="30" ht="12.75">
      <c r="D30" s="3"/>
    </row>
    <row r="31" ht="12.75">
      <c r="A31" s="4" t="s">
        <v>35</v>
      </c>
    </row>
    <row r="32" spans="3:5" ht="12.75">
      <c r="C32" t="s">
        <v>2</v>
      </c>
      <c r="D32" s="8">
        <v>30</v>
      </c>
      <c r="E32" t="s">
        <v>36</v>
      </c>
    </row>
    <row r="33" spans="3:5" ht="12.75">
      <c r="C33" t="s">
        <v>6</v>
      </c>
      <c r="D33" s="12">
        <f>D32-107</f>
        <v>-77</v>
      </c>
      <c r="E33" t="s">
        <v>10</v>
      </c>
    </row>
    <row r="35" ht="12.75">
      <c r="A35" s="4" t="s">
        <v>18</v>
      </c>
    </row>
    <row r="36" spans="3:5" ht="12.75">
      <c r="C36" s="17" t="s">
        <v>2</v>
      </c>
      <c r="D36" s="6">
        <v>0</v>
      </c>
      <c r="E36" t="s">
        <v>19</v>
      </c>
    </row>
    <row r="37" spans="3:5" ht="12.75">
      <c r="C37" s="17" t="s">
        <v>2</v>
      </c>
      <c r="D37" s="6">
        <v>0</v>
      </c>
      <c r="E37" t="s">
        <v>20</v>
      </c>
    </row>
    <row r="38" spans="3:5" ht="12.75">
      <c r="C38" s="17" t="s">
        <v>2</v>
      </c>
      <c r="D38" s="6">
        <v>10</v>
      </c>
      <c r="E38" t="s">
        <v>21</v>
      </c>
    </row>
    <row r="39" spans="3:5" ht="12.75">
      <c r="C39" s="17" t="s">
        <v>22</v>
      </c>
      <c r="D39" s="6">
        <v>450</v>
      </c>
      <c r="E39" t="s">
        <v>3</v>
      </c>
    </row>
    <row r="40" spans="3:5" ht="12.75">
      <c r="C40" t="s">
        <v>6</v>
      </c>
      <c r="D40" s="11">
        <f>28+40*LOG(D38/(984/D39))-D36-D37</f>
        <v>54.408696613760085</v>
      </c>
      <c r="E40" t="s">
        <v>23</v>
      </c>
    </row>
    <row r="41" ht="12.75">
      <c r="D41" s="2"/>
    </row>
    <row r="42" spans="1:4" ht="12.75">
      <c r="A42" s="4" t="s">
        <v>24</v>
      </c>
      <c r="D42" s="2"/>
    </row>
    <row r="43" spans="3:5" ht="12.75">
      <c r="C43" s="17" t="s">
        <v>22</v>
      </c>
      <c r="D43" s="6">
        <v>0</v>
      </c>
      <c r="E43" t="s">
        <v>25</v>
      </c>
    </row>
    <row r="44" spans="3:5" ht="12.75">
      <c r="C44" s="17" t="s">
        <v>22</v>
      </c>
      <c r="D44" s="6">
        <v>0</v>
      </c>
      <c r="E44" t="s">
        <v>26</v>
      </c>
    </row>
    <row r="45" spans="3:5" ht="12.75">
      <c r="C45" s="17" t="s">
        <v>22</v>
      </c>
      <c r="D45" s="6">
        <v>100</v>
      </c>
      <c r="E45" t="s">
        <v>27</v>
      </c>
    </row>
    <row r="46" spans="3:5" ht="12.75">
      <c r="C46" s="17" t="s">
        <v>22</v>
      </c>
      <c r="D46" s="6">
        <v>450</v>
      </c>
      <c r="E46" t="s">
        <v>28</v>
      </c>
    </row>
    <row r="47" spans="3:5" ht="12.75">
      <c r="C47" t="s">
        <v>6</v>
      </c>
      <c r="D47" s="11">
        <f>22+(20*LOG(D45/(984/D46)))-D43-D44</f>
        <v>55.20434830688004</v>
      </c>
      <c r="E47" t="s">
        <v>23</v>
      </c>
    </row>
    <row r="48" ht="12.75">
      <c r="D48" s="2"/>
    </row>
    <row r="49" spans="1:4" ht="12.75">
      <c r="A49" s="4" t="s">
        <v>29</v>
      </c>
      <c r="D49" s="2"/>
    </row>
    <row r="50" spans="3:5" ht="12.75">
      <c r="C50" t="s">
        <v>22</v>
      </c>
      <c r="D50" s="6">
        <v>450</v>
      </c>
      <c r="E50" t="s">
        <v>3</v>
      </c>
    </row>
    <row r="51" spans="3:5" ht="12.75">
      <c r="C51" t="s">
        <v>22</v>
      </c>
      <c r="D51" s="6">
        <v>-100</v>
      </c>
      <c r="E51" t="s">
        <v>10</v>
      </c>
    </row>
    <row r="52" spans="3:5" ht="12.75">
      <c r="C52" t="s">
        <v>6</v>
      </c>
      <c r="D52" s="11">
        <f>75+(20*LOG(D50))+D51</f>
        <v>28.06425027550688</v>
      </c>
      <c r="E52" t="s">
        <v>30</v>
      </c>
    </row>
    <row r="53" spans="3:5" ht="12.75">
      <c r="C53" t="s">
        <v>6</v>
      </c>
      <c r="D53" s="11">
        <f>10^(D52/20)</f>
        <v>25.305359633565732</v>
      </c>
      <c r="E53" t="s">
        <v>31</v>
      </c>
    </row>
    <row r="54" ht="12.75">
      <c r="D54" s="2"/>
    </row>
    <row r="55" spans="1:4" ht="12.75">
      <c r="A55" s="4" t="s">
        <v>32</v>
      </c>
      <c r="D55" s="2"/>
    </row>
    <row r="56" spans="3:5" ht="12.75">
      <c r="C56" t="s">
        <v>2</v>
      </c>
      <c r="D56" s="6">
        <v>5000</v>
      </c>
      <c r="E56" t="s">
        <v>33</v>
      </c>
    </row>
    <row r="57" spans="3:5" ht="12.75">
      <c r="C57" t="s">
        <v>6</v>
      </c>
      <c r="D57" s="11">
        <f>SQRT(2*D56)</f>
        <v>100</v>
      </c>
      <c r="E57" t="s">
        <v>34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Iulian Rosu</cp:lastModifiedBy>
  <dcterms:created xsi:type="dcterms:W3CDTF">1998-02-11T20:20:48Z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