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<sst xmlns="http://schemas.openxmlformats.org/spreadsheetml/2006/main" count="40" uniqueCount="30">
  <si>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By: Onno W. Purbo YC0MLC</t>
  </si>
  <si>
    <t>Vf</t>
  </si>
  <si>
    <t>f</t>
  </si>
  <si>
    <t>MHz</t>
  </si>
  <si>
    <t>φ</t>
  </si>
  <si>
    <t>Phase Shift</t>
  </si>
  <si>
    <t>λair</t>
  </si>
  <si>
    <t>m</t>
  </si>
  <si>
    <t>λcoax</t>
  </si>
  <si>
    <t>Lcoax</t>
  </si>
  <si>
    <t>cm</t>
  </si>
  <si>
    <t>L360</t>
  </si>
  <si>
    <t>Impedance Transformer</t>
  </si>
  <si>
    <t>Zo</t>
  </si>
  <si>
    <t>Zi</t>
  </si>
  <si>
    <t>ZL</t>
  </si>
  <si>
    <t>Xl</t>
  </si>
  <si>
    <t>ohm</t>
  </si>
  <si>
    <t>n</t>
  </si>
  <si>
    <t>r</t>
  </si>
  <si>
    <t>x</t>
  </si>
  <si>
    <t>B</t>
  </si>
  <si>
    <t>L2</t>
  </si>
  <si>
    <t>A</t>
  </si>
  <si>
    <t>L1</t>
  </si>
  <si>
    <t>radian</t>
  </si>
  <si>
    <t>deg</t>
  </si>
  <si>
    <t>(between 0.66 - 0.79 depending on the type)</t>
  </si>
  <si>
    <t>λ</t>
  </si>
  <si>
    <t>deg(+180)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</si>
</sst>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</xdr:row>
      <xdr:rowOff>85725</xdr:rowOff>
    </xdr:from>
    <xdr:to>
      <xdr:col>10</xdr:col>
      <xdr:colOff>561975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0"/>
          <a:ext cx="443865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7" sqref="B7"/>
    </sheetView>
  </sheetViews>
  <sheetFormatPr defaultColWidth="9.140625" defaultRowHeight="12.75"/>
  <cols>
    <col min="2" max="2" width="9.140625" style="2" customWidth="1"/>
    <col min="4" max="5" width="9.140625" style="2" customWidth="1"/>
  </cols>
  <sheetData>
    <row r="1" ht="15.75">
      <c r="A1" s="1" t="s">
        <v>12</v>
      </c>
    </row>
    <row r="2" ht="15.75">
      <c r="A2" s="1" t="s">
        <v>0</v>
      </c>
    </row>
    <row r="3" ht="15.75">
      <c r="A3" s="1"/>
    </row>
    <row r="4" spans="1:3" ht="15">
      <c r="A4" s="4" t="s">
        <v>13</v>
      </c>
      <c r="B4" s="2">
        <v>52</v>
      </c>
      <c r="C4" t="s">
        <v>17</v>
      </c>
    </row>
    <row r="5" spans="1:3" ht="15">
      <c r="A5" s="4" t="s">
        <v>14</v>
      </c>
      <c r="B5" s="2">
        <v>75</v>
      </c>
      <c r="C5" t="s">
        <v>17</v>
      </c>
    </row>
    <row r="6" spans="1:3" ht="15">
      <c r="A6" s="4" t="s">
        <v>15</v>
      </c>
      <c r="B6" s="2">
        <v>66.1</v>
      </c>
      <c r="C6" t="s">
        <v>17</v>
      </c>
    </row>
    <row r="7" spans="1:3" ht="15">
      <c r="A7" s="4" t="s">
        <v>16</v>
      </c>
      <c r="B7" s="2">
        <v>2.5</v>
      </c>
      <c r="C7" t="s">
        <v>17</v>
      </c>
    </row>
    <row r="8" spans="1:9" ht="15">
      <c r="A8" s="4"/>
      <c r="B8" s="5"/>
      <c r="C8" s="6"/>
      <c r="D8" s="5"/>
      <c r="E8" s="5"/>
      <c r="F8" s="6"/>
      <c r="G8" s="6"/>
      <c r="H8" s="6"/>
      <c r="I8" s="6"/>
    </row>
    <row r="9" spans="1:9" ht="15">
      <c r="A9" s="4" t="s">
        <v>18</v>
      </c>
      <c r="B9" s="5">
        <f>B5/B4</f>
        <v>1.4423076923076923</v>
      </c>
      <c r="C9" s="6"/>
      <c r="D9" s="5"/>
      <c r="E9" s="5"/>
      <c r="F9" s="6"/>
      <c r="G9" s="6"/>
      <c r="H9" s="6"/>
      <c r="I9" s="6"/>
    </row>
    <row r="10" spans="1:9" ht="15">
      <c r="A10" s="4" t="s">
        <v>19</v>
      </c>
      <c r="B10" s="5">
        <f>B6/B4</f>
        <v>1.271153846153846</v>
      </c>
      <c r="C10" s="6"/>
      <c r="D10" s="5"/>
      <c r="E10" s="5"/>
      <c r="F10" s="6"/>
      <c r="G10" s="6"/>
      <c r="H10" s="6"/>
      <c r="I10" s="6"/>
    </row>
    <row r="11" spans="1:11" ht="15">
      <c r="A11" s="4" t="s">
        <v>20</v>
      </c>
      <c r="B11" s="5">
        <f>B7/B4</f>
        <v>0.04807692307692308</v>
      </c>
      <c r="C11" s="6"/>
      <c r="D11" s="5"/>
      <c r="E11" s="5" t="s">
        <v>25</v>
      </c>
      <c r="F11" s="6" t="s">
        <v>26</v>
      </c>
      <c r="G11" s="6" t="s">
        <v>29</v>
      </c>
      <c r="H11" s="6" t="s">
        <v>7</v>
      </c>
      <c r="I11" s="6" t="s">
        <v>7</v>
      </c>
      <c r="J11" s="6" t="s">
        <v>28</v>
      </c>
      <c r="K11" s="6" t="s">
        <v>28</v>
      </c>
    </row>
    <row r="12" spans="1:11" ht="15">
      <c r="A12" s="4" t="s">
        <v>21</v>
      </c>
      <c r="B12" s="5">
        <f>SQRT(((B10-1)^2+B11^2)/(B10*(B9-1/B9)^2-(B10-1)^2-B11^2))</f>
        <v>0.34497504355242875</v>
      </c>
      <c r="C12" s="6"/>
      <c r="D12" s="5" t="s">
        <v>22</v>
      </c>
      <c r="E12" s="5">
        <f>ATAN(B12)</f>
        <v>0.33219124861787946</v>
      </c>
      <c r="F12" s="5">
        <f>E12*360/(2*PI())</f>
        <v>19.033156536985533</v>
      </c>
      <c r="G12" s="5">
        <f>F12+180</f>
        <v>199.03315653698553</v>
      </c>
      <c r="H12" s="5">
        <f>F12*E22/360</f>
        <v>1.7836528664553466</v>
      </c>
      <c r="I12" s="5">
        <f>G12*E22/360</f>
        <v>18.651980268590577</v>
      </c>
      <c r="J12" s="2">
        <f>F12/360</f>
        <v>0.05286987926940426</v>
      </c>
      <c r="K12" s="2">
        <f>G12/360</f>
        <v>0.5528698792694042</v>
      </c>
    </row>
    <row r="13" spans="1:11" ht="15">
      <c r="A13" s="4" t="s">
        <v>23</v>
      </c>
      <c r="B13" s="5">
        <f>((B9-B10/B9)*B12+B11)/(B10+B11*B9*B12-1)</f>
        <v>0.8187717385010768</v>
      </c>
      <c r="C13" s="6"/>
      <c r="D13" s="5" t="s">
        <v>24</v>
      </c>
      <c r="E13" s="5">
        <f>ATAN(B13)</f>
        <v>0.6860827768675875</v>
      </c>
      <c r="F13" s="5">
        <f>E13*360/(2*PI())</f>
        <v>39.309647511128546</v>
      </c>
      <c r="G13" s="5">
        <f>F13+180</f>
        <v>219.30964751112856</v>
      </c>
      <c r="H13" s="5">
        <f>F13*E22/360</f>
        <v>3.68382224600137</v>
      </c>
      <c r="I13" s="5">
        <f>G13*E22/360</f>
        <v>20.552149648136602</v>
      </c>
      <c r="J13" s="2">
        <f>F13/360</f>
        <v>0.10919346530869041</v>
      </c>
      <c r="K13" s="2">
        <f>G13/360</f>
        <v>0.6091934653086905</v>
      </c>
    </row>
    <row r="14" spans="1:9" ht="15">
      <c r="A14" s="4"/>
      <c r="B14" s="5"/>
      <c r="C14" s="6"/>
      <c r="D14" s="5"/>
      <c r="E14" s="5"/>
      <c r="F14" s="6"/>
      <c r="G14" s="6"/>
      <c r="H14" s="6"/>
      <c r="I14" s="6"/>
    </row>
    <row r="15" spans="1:9" ht="15">
      <c r="A15" s="4"/>
      <c r="B15" s="5"/>
      <c r="C15" s="6"/>
      <c r="D15" s="5"/>
      <c r="E15" s="5"/>
      <c r="F15" s="6"/>
      <c r="G15" s="6"/>
      <c r="H15" s="6"/>
      <c r="I15" s="6"/>
    </row>
    <row r="16" spans="1:9" ht="15">
      <c r="A16" s="4"/>
      <c r="B16" s="5"/>
      <c r="C16" s="6"/>
      <c r="D16" s="5"/>
      <c r="E16" s="5"/>
      <c r="F16" s="6"/>
      <c r="G16" s="6"/>
      <c r="H16" s="6"/>
      <c r="I16" s="6"/>
    </row>
    <row r="17" spans="1:9" ht="12.75">
      <c r="A17" s="6"/>
      <c r="B17" s="5"/>
      <c r="C17" s="6"/>
      <c r="D17" s="5"/>
      <c r="E17" s="5"/>
      <c r="F17" s="6"/>
      <c r="G17" s="6"/>
      <c r="H17" s="6"/>
      <c r="I17" s="6"/>
    </row>
    <row r="18" spans="1:3" ht="12.75">
      <c r="A18" t="s">
        <v>1</v>
      </c>
      <c r="B18" s="2">
        <v>0.79</v>
      </c>
      <c r="C18" t="s">
        <v>27</v>
      </c>
    </row>
    <row r="19" spans="1:3" ht="12.75">
      <c r="A19" t="s">
        <v>2</v>
      </c>
      <c r="B19" s="2">
        <v>7.025</v>
      </c>
      <c r="C19" t="s">
        <v>3</v>
      </c>
    </row>
    <row r="20" spans="1:3" ht="12.75">
      <c r="A20" t="s">
        <v>4</v>
      </c>
      <c r="B20" s="3">
        <v>135</v>
      </c>
      <c r="C20" t="s">
        <v>5</v>
      </c>
    </row>
    <row r="21" spans="4:6" ht="12.75">
      <c r="D21" s="2" t="s">
        <v>6</v>
      </c>
      <c r="E21" s="2">
        <f>300/B19</f>
        <v>42.704626334519574</v>
      </c>
      <c r="F21" t="s">
        <v>7</v>
      </c>
    </row>
    <row r="22" spans="4:6" ht="12.75">
      <c r="D22" s="2" t="s">
        <v>8</v>
      </c>
      <c r="E22" s="2">
        <f>E21*B18</f>
        <v>33.736654804270465</v>
      </c>
      <c r="F22" t="s">
        <v>7</v>
      </c>
    </row>
    <row r="23" spans="1:5" ht="12.75">
      <c r="A23" t="s">
        <v>9</v>
      </c>
      <c r="B23" s="2">
        <f>B20*E22/360</f>
        <v>12.651245551601424</v>
      </c>
      <c r="C23" t="s">
        <v>7</v>
      </c>
      <c r="D23" s="2">
        <f>B23*100</f>
        <v>1265.1245551601423</v>
      </c>
      <c r="E23" s="2" t="s">
        <v>10</v>
      </c>
    </row>
    <row r="24" spans="1:5" ht="12.75">
      <c r="A24" t="s">
        <v>11</v>
      </c>
      <c r="B24" s="2">
        <f>E22</f>
        <v>33.736654804270465</v>
      </c>
      <c r="C24" t="s">
        <v>7</v>
      </c>
      <c r="D24" s="2">
        <f>E22*100</f>
        <v>3373.6654804270465</v>
      </c>
      <c r="E24" s="2" t="s">
        <v>10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2005-10-31T23:01:54Z</dcterms:created>
  <dcterms:modified xsi:type="dcterms:W3CDTF">2005-11-06T04:23:22Z</dcterms:modified>
  <cp:category/>
  <cp:version/>
  <cp:contentType/>
  <cp:contentStatus/>
</cp:coreProperties>
</file>