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3"/>
  </bookViews>
  <sheets>
    <sheet name="Sheet1" sheetId="1" r:id="rId1"/>
    <sheet name="before free 2.4GHz" sheetId="2" r:id="rId2"/>
    <sheet name="after free 2.4GHz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<sst xmlns="http://schemas.openxmlformats.org/spreadsheetml/2006/main" count="132" uniqueCount="90">
  <si>
    <t>Existing Microwave Links</t>
  </si>
  <si>
    <t>Before Free 2.4GHz</t>
  </si>
  <si>
    <t>By: Onno W. Purbo YC0MLC ex YC1DAV</t>
  </si>
  <si>
    <t>Rata-Rata BHP / Link / Tahun</t>
  </si>
  <si>
    <t>Kota</t>
  </si>
  <si>
    <t>Kota Besar</t>
  </si>
  <si>
    <t>Kota Kecil</t>
  </si>
  <si>
    <t>Ibu Kota</t>
  </si>
  <si>
    <t>Kebupaten</t>
  </si>
  <si>
    <t>Kota di Kabupaten</t>
  </si>
  <si>
    <t>BTS/Kota</t>
  </si>
  <si>
    <t>Total BTS</t>
  </si>
  <si>
    <t>Client/BTS</t>
  </si>
  <si>
    <t>Client</t>
  </si>
  <si>
    <t>BTS</t>
  </si>
  <si>
    <t>Rata-2 Rp/node</t>
  </si>
  <si>
    <t>Total (Milyard)</t>
  </si>
  <si>
    <t>Comp/Client</t>
  </si>
  <si>
    <t>Comp(PC)</t>
  </si>
  <si>
    <t>PC</t>
  </si>
  <si>
    <t>Orang/PC</t>
  </si>
  <si>
    <t>Orang</t>
  </si>
  <si>
    <t>Free 2.4GHz</t>
  </si>
  <si>
    <t>Jumlah</t>
  </si>
  <si>
    <t>Before</t>
  </si>
  <si>
    <t>tax invest (Milyard)</t>
  </si>
  <si>
    <t>Money Flow</t>
  </si>
  <si>
    <t>Free</t>
  </si>
  <si>
    <t>Spent/Month</t>
  </si>
  <si>
    <t>Flow (Milyard)/Month</t>
  </si>
  <si>
    <t>Flow(Milyard)/Year</t>
  </si>
  <si>
    <t>Tax (Milyard)/Year</t>
  </si>
  <si>
    <t>Summary Migration 2.4GHz</t>
  </si>
  <si>
    <t>Before Free</t>
  </si>
  <si>
    <t>After Free</t>
  </si>
  <si>
    <t>Microwave Link</t>
  </si>
  <si>
    <t>Milyard/Tahun</t>
  </si>
  <si>
    <t>Income BHP (Milyard)/ Tahun</t>
  </si>
  <si>
    <t>BHP Microwave Link</t>
  </si>
  <si>
    <t>Milyard</t>
  </si>
  <si>
    <t>User Internet</t>
  </si>
  <si>
    <t>Biaya Total Migrasi</t>
  </si>
  <si>
    <t>(Milyard)</t>
  </si>
  <si>
    <t>Biaya Migrasi (Milyard)</t>
  </si>
  <si>
    <t>Biaya Migrasi / Link</t>
  </si>
  <si>
    <t>Microwave Node</t>
  </si>
  <si>
    <t>US$</t>
  </si>
  <si>
    <t>6 perusahaan</t>
  </si>
  <si>
    <t>BHP Jasa Telekomunikasi</t>
  </si>
  <si>
    <t>(1%) JASTEL</t>
  </si>
  <si>
    <t>BHP Jastel (Milyard)</t>
  </si>
  <si>
    <t>PPN</t>
  </si>
  <si>
    <t>PPh Jasa</t>
  </si>
  <si>
    <t>PPN Investasi BTS</t>
  </si>
  <si>
    <t>PPN Investasi Client</t>
  </si>
  <si>
    <t>PPN Investasi PC</t>
  </si>
  <si>
    <t>PPh Jasa Internet</t>
  </si>
  <si>
    <t>Income Negara</t>
  </si>
  <si>
    <t>Tahun</t>
  </si>
  <si>
    <t>Kenaikan 1% Telekomunikasi 3% PAD</t>
  </si>
  <si>
    <t>%</t>
  </si>
  <si>
    <t>Kenaikan PC</t>
  </si>
  <si>
    <t>Kenaikan BTS</t>
  </si>
  <si>
    <t>Kenaikan Client</t>
  </si>
  <si>
    <t>kali</t>
  </si>
  <si>
    <t>PAD</t>
  </si>
  <si>
    <t>Impact Industry</t>
  </si>
  <si>
    <t>Engineer (D3)</t>
  </si>
  <si>
    <t>SMK/D1</t>
  </si>
  <si>
    <t>Demand CPE</t>
  </si>
  <si>
    <t>1 Card 2 Chip US$3</t>
  </si>
  <si>
    <t>investasi chip</t>
  </si>
  <si>
    <t>harga jual</t>
  </si>
  <si>
    <t>US$/card</t>
  </si>
  <si>
    <t>casing+board</t>
  </si>
  <si>
    <t>tidak feasible untuk industry</t>
  </si>
  <si>
    <t>Ib</t>
  </si>
  <si>
    <t>Ip</t>
  </si>
  <si>
    <t>HDDP</t>
  </si>
  <si>
    <t>BHP</t>
  </si>
  <si>
    <t>Power</t>
  </si>
  <si>
    <t>Lebar Pita</t>
  </si>
  <si>
    <t>KHz</t>
  </si>
  <si>
    <t>dBm</t>
  </si>
  <si>
    <t>Rp</t>
  </si>
  <si>
    <t>untuk terrestrial link</t>
  </si>
  <si>
    <t>HDLP</t>
  </si>
  <si>
    <t>telkom menggunakan lebar pita sekitar 20MHz</t>
  </si>
  <si>
    <t>FEASIBLE untuk industry</t>
  </si>
  <si>
    <t>Total PPN Investasi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</si>
</sst>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5.8</v>
      </c>
      <c r="B1" t="s">
        <v>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8" sqref="D18"/>
    </sheetView>
  </sheetViews>
  <sheetFormatPr defaultColWidth="9.140625" defaultRowHeight="12.75"/>
  <cols>
    <col min="4" max="4" width="13.140625" style="0" customWidth="1"/>
  </cols>
  <sheetData>
    <row r="1" ht="12.75">
      <c r="A1" s="1" t="s">
        <v>1</v>
      </c>
    </row>
    <row r="2" ht="12.75">
      <c r="A2" s="1" t="s">
        <v>2</v>
      </c>
    </row>
    <row r="4" spans="1:4" ht="12.75">
      <c r="A4" t="s">
        <v>3</v>
      </c>
      <c r="D4" s="2">
        <f>B19</f>
        <v>7698189.799999999</v>
      </c>
    </row>
    <row r="5" spans="1:4" ht="12.75">
      <c r="A5" t="s">
        <v>0</v>
      </c>
      <c r="D5" s="2">
        <v>2900</v>
      </c>
    </row>
    <row r="6" spans="1:4" ht="12.75">
      <c r="A6" t="s">
        <v>37</v>
      </c>
      <c r="D6" s="2">
        <f>D5*D4/1000000000</f>
        <v>22.324750419999997</v>
      </c>
    </row>
    <row r="7" ht="12.75">
      <c r="D7" s="2"/>
    </row>
    <row r="8" spans="1:5" ht="12.75">
      <c r="A8" t="s">
        <v>45</v>
      </c>
      <c r="D8" s="2">
        <v>12000</v>
      </c>
      <c r="E8" t="s">
        <v>46</v>
      </c>
    </row>
    <row r="9" spans="1:5" ht="12.75">
      <c r="A9" t="s">
        <v>35</v>
      </c>
      <c r="D9" s="2">
        <f>2*D8</f>
        <v>24000</v>
      </c>
      <c r="E9" t="s">
        <v>46</v>
      </c>
    </row>
    <row r="10" spans="1:5" ht="12.75">
      <c r="A10" t="s">
        <v>44</v>
      </c>
      <c r="D10" s="3">
        <f>D9*9000/1000000000</f>
        <v>0.216</v>
      </c>
      <c r="E10" t="s">
        <v>42</v>
      </c>
    </row>
    <row r="11" spans="1:5" ht="12.75">
      <c r="A11" t="s">
        <v>41</v>
      </c>
      <c r="D11" s="2">
        <f>D10*D5</f>
        <v>626.4</v>
      </c>
      <c r="E11" t="s">
        <v>42</v>
      </c>
    </row>
    <row r="12" ht="12.75">
      <c r="D12" s="2"/>
    </row>
    <row r="13" spans="1:4" ht="12.75">
      <c r="A13" t="s">
        <v>76</v>
      </c>
      <c r="B13">
        <v>0.06</v>
      </c>
      <c r="D13" s="2" t="s">
        <v>85</v>
      </c>
    </row>
    <row r="14" spans="1:4" ht="12.75">
      <c r="A14" t="s">
        <v>77</v>
      </c>
      <c r="B14">
        <v>0.29</v>
      </c>
      <c r="D14" s="2" t="s">
        <v>85</v>
      </c>
    </row>
    <row r="15" spans="1:3" ht="12.75">
      <c r="A15" t="s">
        <v>86</v>
      </c>
      <c r="B15">
        <v>11772</v>
      </c>
      <c r="C15" t="s">
        <v>84</v>
      </c>
    </row>
    <row r="16" spans="1:3" ht="12.75">
      <c r="A16" t="s">
        <v>78</v>
      </c>
      <c r="B16">
        <v>109481</v>
      </c>
      <c r="C16" t="s">
        <v>84</v>
      </c>
    </row>
    <row r="17" spans="1:3" ht="12.75">
      <c r="A17" t="s">
        <v>80</v>
      </c>
      <c r="B17">
        <v>40</v>
      </c>
      <c r="C17" t="s">
        <v>83</v>
      </c>
    </row>
    <row r="18" spans="1:4" ht="12.75">
      <c r="A18" t="s">
        <v>81</v>
      </c>
      <c r="B18">
        <v>20000</v>
      </c>
      <c r="C18" t="s">
        <v>82</v>
      </c>
      <c r="D18" t="s">
        <v>87</v>
      </c>
    </row>
    <row r="19" spans="1:3" ht="12.75">
      <c r="A19" t="s">
        <v>79</v>
      </c>
      <c r="B19">
        <f>(B15*B13*B18+B16*B17*B14)/2</f>
        <v>7698189.799999999</v>
      </c>
      <c r="C19" t="s">
        <v>84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="150" zoomScaleNormal="150" workbookViewId="0" topLeftCell="E18">
      <selection activeCell="N39" sqref="N39"/>
    </sheetView>
  </sheetViews>
  <sheetFormatPr defaultColWidth="9.140625" defaultRowHeight="12.75"/>
  <cols>
    <col min="2" max="2" width="9.28125" style="0" bestFit="1" customWidth="1"/>
    <col min="3" max="3" width="10.28125" style="0" bestFit="1" customWidth="1"/>
    <col min="4" max="5" width="9.28125" style="0" bestFit="1" customWidth="1"/>
    <col min="6" max="6" width="4.57421875" style="0" customWidth="1"/>
    <col min="7" max="8" width="9.28125" style="0" bestFit="1" customWidth="1"/>
    <col min="9" max="9" width="4.57421875" style="0" customWidth="1"/>
    <col min="10" max="10" width="9.28125" style="0" bestFit="1" customWidth="1"/>
    <col min="11" max="11" width="9.421875" style="0" bestFit="1" customWidth="1"/>
    <col min="12" max="12" width="4.57421875" style="0" customWidth="1"/>
    <col min="14" max="14" width="10.140625" style="0" bestFit="1" customWidth="1"/>
    <col min="15" max="15" width="4.57421875" style="0" customWidth="1"/>
  </cols>
  <sheetData>
    <row r="1" ht="12.75">
      <c r="A1" s="1" t="s">
        <v>22</v>
      </c>
    </row>
    <row r="2" ht="12.75">
      <c r="A2" s="1" t="s">
        <v>2</v>
      </c>
    </row>
    <row r="5" spans="3:14" ht="12.75">
      <c r="C5" t="s">
        <v>4</v>
      </c>
      <c r="D5" t="s">
        <v>10</v>
      </c>
      <c r="E5" t="s">
        <v>11</v>
      </c>
      <c r="G5" t="s">
        <v>12</v>
      </c>
      <c r="H5" t="s">
        <v>13</v>
      </c>
      <c r="J5" t="s">
        <v>17</v>
      </c>
      <c r="K5" t="s">
        <v>18</v>
      </c>
      <c r="M5" t="s">
        <v>20</v>
      </c>
      <c r="N5" t="s">
        <v>21</v>
      </c>
    </row>
    <row r="6" spans="1:14" ht="12.75">
      <c r="A6" t="s">
        <v>7</v>
      </c>
      <c r="C6">
        <v>1</v>
      </c>
      <c r="D6">
        <v>200</v>
      </c>
      <c r="E6" s="2">
        <f>D6*C6</f>
        <v>200</v>
      </c>
      <c r="G6">
        <v>20</v>
      </c>
      <c r="H6" s="2">
        <f>G6*E6</f>
        <v>4000</v>
      </c>
      <c r="J6">
        <v>20</v>
      </c>
      <c r="K6" s="2">
        <f>J6*H6</f>
        <v>80000</v>
      </c>
      <c r="M6">
        <v>10</v>
      </c>
      <c r="N6" s="2">
        <f>M6*K6</f>
        <v>800000</v>
      </c>
    </row>
    <row r="7" spans="1:14" ht="12.75">
      <c r="A7" t="s">
        <v>5</v>
      </c>
      <c r="C7">
        <v>5</v>
      </c>
      <c r="D7">
        <v>50</v>
      </c>
      <c r="E7" s="2">
        <f>D7*C7</f>
        <v>250</v>
      </c>
      <c r="G7">
        <v>20</v>
      </c>
      <c r="H7" s="2">
        <f>G7*E7</f>
        <v>5000</v>
      </c>
      <c r="J7">
        <v>20</v>
      </c>
      <c r="K7" s="2">
        <f>J7*H7</f>
        <v>100000</v>
      </c>
      <c r="M7">
        <v>10</v>
      </c>
      <c r="N7" s="2">
        <f>M7*K7</f>
        <v>1000000</v>
      </c>
    </row>
    <row r="8" spans="1:14" ht="12.75">
      <c r="A8" t="s">
        <v>6</v>
      </c>
      <c r="C8">
        <v>200</v>
      </c>
      <c r="D8">
        <v>10</v>
      </c>
      <c r="E8" s="2">
        <f>D8*C8</f>
        <v>2000</v>
      </c>
      <c r="G8">
        <v>20</v>
      </c>
      <c r="H8" s="2">
        <f>G8*E8</f>
        <v>40000</v>
      </c>
      <c r="J8">
        <v>20</v>
      </c>
      <c r="K8" s="2">
        <f>J8*H8</f>
        <v>800000</v>
      </c>
      <c r="M8">
        <v>10</v>
      </c>
      <c r="N8" s="2">
        <f>M8*K8</f>
        <v>8000000</v>
      </c>
    </row>
    <row r="9" spans="1:14" ht="12.75">
      <c r="A9" t="s">
        <v>8</v>
      </c>
      <c r="C9">
        <v>400</v>
      </c>
      <c r="E9" s="2"/>
      <c r="H9" s="2"/>
      <c r="K9" s="2"/>
      <c r="N9" s="2"/>
    </row>
    <row r="10" spans="1:14" ht="12.75">
      <c r="A10" t="s">
        <v>9</v>
      </c>
      <c r="C10">
        <v>800</v>
      </c>
      <c r="D10">
        <v>5</v>
      </c>
      <c r="E10" s="2">
        <f>D10*C10</f>
        <v>4000</v>
      </c>
      <c r="G10">
        <v>20</v>
      </c>
      <c r="H10" s="2">
        <f>G10*E10</f>
        <v>80000</v>
      </c>
      <c r="J10">
        <v>10</v>
      </c>
      <c r="K10" s="2">
        <f>J10*H10</f>
        <v>800000</v>
      </c>
      <c r="M10">
        <v>10</v>
      </c>
      <c r="N10" s="2">
        <f>M10*K10</f>
        <v>8000000</v>
      </c>
    </row>
    <row r="11" spans="1:14" ht="12.75">
      <c r="A11" s="1" t="s">
        <v>23</v>
      </c>
      <c r="E11" s="2">
        <f>SUM(E6:E10)</f>
        <v>6450</v>
      </c>
      <c r="H11" s="2">
        <f>SUM(H6:H10)</f>
        <v>129000</v>
      </c>
      <c r="K11" s="2">
        <f>SUM(K6:K10)</f>
        <v>1780000</v>
      </c>
      <c r="N11" s="2">
        <f>SUM(N6:N10)</f>
        <v>17800000</v>
      </c>
    </row>
    <row r="12" spans="5:14" ht="12.75">
      <c r="E12" s="2"/>
      <c r="H12" s="2"/>
      <c r="K12" s="2"/>
      <c r="N12" s="2"/>
    </row>
    <row r="13" spans="1:14" ht="12.75">
      <c r="A13" s="1" t="s">
        <v>1</v>
      </c>
      <c r="E13" s="2">
        <v>500</v>
      </c>
      <c r="G13">
        <v>10</v>
      </c>
      <c r="H13" s="2">
        <f>G13*E13</f>
        <v>5000</v>
      </c>
      <c r="J13">
        <v>10</v>
      </c>
      <c r="K13" s="2">
        <f>J13*H13</f>
        <v>50000</v>
      </c>
      <c r="M13">
        <v>20</v>
      </c>
      <c r="N13" s="2">
        <f>M13*K13</f>
        <v>1000000</v>
      </c>
    </row>
    <row r="14" spans="1:14" ht="12.75">
      <c r="A14" s="1"/>
      <c r="E14" s="2"/>
      <c r="H14" s="2"/>
      <c r="K14" s="2"/>
      <c r="N14" s="2"/>
    </row>
    <row r="15" spans="5:14" ht="12.75">
      <c r="E15" s="2"/>
      <c r="H15" s="2"/>
      <c r="K15" s="2"/>
      <c r="N15" s="2"/>
    </row>
    <row r="16" spans="2:14" ht="12.75">
      <c r="B16" t="s">
        <v>15</v>
      </c>
      <c r="C16" t="s">
        <v>16</v>
      </c>
      <c r="E16" s="2"/>
      <c r="G16" t="s">
        <v>51</v>
      </c>
      <c r="H16" s="2" t="s">
        <v>25</v>
      </c>
      <c r="K16" s="2"/>
      <c r="N16" s="2"/>
    </row>
    <row r="17" spans="1:14" ht="12.75">
      <c r="A17" t="s">
        <v>14</v>
      </c>
      <c r="B17">
        <v>20000000</v>
      </c>
      <c r="C17">
        <f>E11*B17/1000000000</f>
        <v>129</v>
      </c>
      <c r="E17" s="2"/>
      <c r="G17">
        <v>10</v>
      </c>
      <c r="H17" s="2">
        <f>G17*C17/100</f>
        <v>12.9</v>
      </c>
      <c r="K17" s="2"/>
      <c r="N17" s="2"/>
    </row>
    <row r="18" spans="1:14" ht="12.75">
      <c r="A18" t="s">
        <v>13</v>
      </c>
      <c r="B18">
        <v>4000000</v>
      </c>
      <c r="C18">
        <f>H11*B18/1000000000</f>
        <v>516</v>
      </c>
      <c r="E18" s="2"/>
      <c r="G18">
        <v>10</v>
      </c>
      <c r="H18" s="2">
        <f>G18*C18/100</f>
        <v>51.6</v>
      </c>
      <c r="K18" s="2"/>
      <c r="N18" s="2"/>
    </row>
    <row r="19" spans="1:14" ht="12.75">
      <c r="A19" t="s">
        <v>19</v>
      </c>
      <c r="B19">
        <v>3000000</v>
      </c>
      <c r="C19">
        <f>B19*K11/1000000000</f>
        <v>5340</v>
      </c>
      <c r="E19" s="2"/>
      <c r="G19">
        <v>10</v>
      </c>
      <c r="H19" s="2">
        <f>G19*C19/100</f>
        <v>534</v>
      </c>
      <c r="K19" s="2"/>
      <c r="N19" s="2"/>
    </row>
    <row r="20" spans="5:14" ht="12.75">
      <c r="E20" s="2"/>
      <c r="H20" s="2"/>
      <c r="K20" s="2"/>
      <c r="N20" s="2"/>
    </row>
    <row r="21" spans="1:14" ht="12.75">
      <c r="A21" t="s">
        <v>24</v>
      </c>
      <c r="E21" s="2"/>
      <c r="H21" s="2"/>
      <c r="K21" s="2"/>
      <c r="N21" s="2"/>
    </row>
    <row r="22" spans="1:14" ht="12.75">
      <c r="A22" t="s">
        <v>14</v>
      </c>
      <c r="C22">
        <f>E13*B17/1000000000</f>
        <v>10</v>
      </c>
      <c r="E22" s="2"/>
      <c r="G22">
        <v>10</v>
      </c>
      <c r="H22" s="2">
        <f>G22*C22/100</f>
        <v>1</v>
      </c>
      <c r="K22" s="2"/>
      <c r="N22" s="2"/>
    </row>
    <row r="23" spans="1:14" ht="12.75">
      <c r="A23" t="s">
        <v>13</v>
      </c>
      <c r="C23">
        <f>H13*B18/1000000000</f>
        <v>20</v>
      </c>
      <c r="E23" s="2"/>
      <c r="G23">
        <v>10</v>
      </c>
      <c r="H23" s="2">
        <f>G23*C23/100</f>
        <v>2</v>
      </c>
      <c r="K23" s="2"/>
      <c r="N23" s="2"/>
    </row>
    <row r="24" spans="1:14" ht="12.75">
      <c r="A24" t="s">
        <v>19</v>
      </c>
      <c r="C24">
        <f>K13*B19/1000000000</f>
        <v>150</v>
      </c>
      <c r="E24" s="2"/>
      <c r="G24">
        <v>10</v>
      </c>
      <c r="H24" s="2">
        <f>G24*C24/100</f>
        <v>15</v>
      </c>
      <c r="K24" s="2"/>
      <c r="N24" s="2"/>
    </row>
    <row r="25" spans="5:14" ht="12.75">
      <c r="E25" s="2"/>
      <c r="H25" s="2"/>
      <c r="K25" s="2"/>
      <c r="N25" s="2"/>
    </row>
    <row r="26" spans="5:14" ht="12.75">
      <c r="E26" s="2"/>
      <c r="H26" s="2"/>
      <c r="K26" s="2"/>
      <c r="N26" s="2"/>
    </row>
    <row r="27" spans="1:17" ht="12.75">
      <c r="A27" s="1" t="s">
        <v>26</v>
      </c>
      <c r="C27" t="s">
        <v>21</v>
      </c>
      <c r="D27" t="s">
        <v>28</v>
      </c>
      <c r="E27" s="2" t="s">
        <v>29</v>
      </c>
      <c r="H27" s="2" t="s">
        <v>30</v>
      </c>
      <c r="K27" s="2"/>
      <c r="M27" t="s">
        <v>52</v>
      </c>
      <c r="N27" s="2" t="s">
        <v>31</v>
      </c>
      <c r="P27" t="s">
        <v>49</v>
      </c>
      <c r="Q27" t="s">
        <v>50</v>
      </c>
    </row>
    <row r="28" spans="1:17" ht="12.75">
      <c r="A28" t="s">
        <v>27</v>
      </c>
      <c r="C28" s="2">
        <f>N11</f>
        <v>17800000</v>
      </c>
      <c r="D28">
        <v>10000</v>
      </c>
      <c r="E28" s="2">
        <f>D28*C28/1000000000</f>
        <v>178</v>
      </c>
      <c r="H28">
        <f>12*E28</f>
        <v>2136</v>
      </c>
      <c r="K28" s="2"/>
      <c r="M28">
        <v>6</v>
      </c>
      <c r="N28" s="2">
        <f>M28*H28/100</f>
        <v>128.16</v>
      </c>
      <c r="P28">
        <v>1</v>
      </c>
      <c r="Q28">
        <f>P28*H28/100</f>
        <v>21.36</v>
      </c>
    </row>
    <row r="29" spans="1:17" ht="12.75">
      <c r="A29" t="s">
        <v>24</v>
      </c>
      <c r="C29" s="2">
        <f>N13</f>
        <v>1000000</v>
      </c>
      <c r="D29">
        <v>10000</v>
      </c>
      <c r="E29" s="2">
        <f>D29*C29/1000000000</f>
        <v>10</v>
      </c>
      <c r="H29">
        <f>12*E29</f>
        <v>120</v>
      </c>
      <c r="K29" s="2"/>
      <c r="M29">
        <v>6</v>
      </c>
      <c r="N29" s="2">
        <f>M29*H29/100</f>
        <v>7.2</v>
      </c>
      <c r="P29">
        <v>1</v>
      </c>
      <c r="Q29">
        <f>P29*H29/100</f>
        <v>1.2</v>
      </c>
    </row>
    <row r="30" spans="5:14" ht="12.75">
      <c r="E30" s="2"/>
      <c r="N30" s="2"/>
    </row>
    <row r="31" ht="12.75">
      <c r="E31" s="2"/>
    </row>
    <row r="32" spans="1:10" ht="12.75">
      <c r="A32" s="1" t="s">
        <v>66</v>
      </c>
      <c r="C32" t="s">
        <v>14</v>
      </c>
      <c r="E32" s="2" t="s">
        <v>67</v>
      </c>
      <c r="G32" t="s">
        <v>13</v>
      </c>
      <c r="H32" t="s">
        <v>68</v>
      </c>
      <c r="J32" t="s">
        <v>69</v>
      </c>
    </row>
    <row r="33" spans="1:10" ht="12.75">
      <c r="A33" t="s">
        <v>27</v>
      </c>
      <c r="C33" s="2">
        <f>E11</f>
        <v>6450</v>
      </c>
      <c r="E33" s="2">
        <f>C33</f>
        <v>6450</v>
      </c>
      <c r="G33" s="2">
        <f>H11</f>
        <v>129000</v>
      </c>
      <c r="H33" s="2">
        <f>G33</f>
        <v>129000</v>
      </c>
      <c r="J33" s="2">
        <f>H11</f>
        <v>129000</v>
      </c>
    </row>
    <row r="34" spans="1:10" ht="12.75">
      <c r="A34" t="s">
        <v>24</v>
      </c>
      <c r="C34" s="2">
        <f>E13</f>
        <v>500</v>
      </c>
      <c r="E34" s="2">
        <f>C34</f>
        <v>500</v>
      </c>
      <c r="G34" s="2">
        <f>H13</f>
        <v>5000</v>
      </c>
      <c r="H34" s="2">
        <f>G34</f>
        <v>5000</v>
      </c>
      <c r="J34" s="2">
        <f>H13</f>
        <v>5000</v>
      </c>
    </row>
    <row r="36" ht="12.75">
      <c r="J36" t="s">
        <v>70</v>
      </c>
    </row>
    <row r="37" spans="10:15" ht="12.75">
      <c r="J37" t="s">
        <v>71</v>
      </c>
      <c r="L37" t="s">
        <v>46</v>
      </c>
      <c r="M37" s="2">
        <f>J33*N37</f>
        <v>387000</v>
      </c>
      <c r="N37">
        <v>3</v>
      </c>
      <c r="O37" t="s">
        <v>73</v>
      </c>
    </row>
    <row r="38" spans="10:15" ht="12.75">
      <c r="J38" t="s">
        <v>74</v>
      </c>
      <c r="L38" t="s">
        <v>46</v>
      </c>
      <c r="M38" s="2">
        <f>J33*N38</f>
        <v>258000</v>
      </c>
      <c r="N38">
        <v>2</v>
      </c>
      <c r="O38" t="s">
        <v>73</v>
      </c>
    </row>
    <row r="39" spans="10:15" ht="12.75">
      <c r="J39" t="s">
        <v>72</v>
      </c>
      <c r="L39" t="s">
        <v>46</v>
      </c>
      <c r="M39" s="2">
        <f>J33*N39</f>
        <v>4515000</v>
      </c>
      <c r="N39">
        <v>35</v>
      </c>
      <c r="O39" s="5" t="s">
        <v>73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E10" sqref="E10"/>
    </sheetView>
  </sheetViews>
  <sheetFormatPr defaultColWidth="9.140625" defaultRowHeight="12.75"/>
  <cols>
    <col min="4" max="4" width="13.8515625" style="0" bestFit="1" customWidth="1"/>
    <col min="6" max="6" width="11.421875" style="0" customWidth="1"/>
  </cols>
  <sheetData>
    <row r="1" ht="12.75">
      <c r="A1" s="1" t="s">
        <v>32</v>
      </c>
    </row>
    <row r="3" spans="1:7" ht="12.75">
      <c r="A3" t="s">
        <v>33</v>
      </c>
      <c r="D3" t="s">
        <v>36</v>
      </c>
      <c r="E3" t="s">
        <v>39</v>
      </c>
      <c r="G3" t="s">
        <v>43</v>
      </c>
    </row>
    <row r="4" spans="2:7" ht="12.75">
      <c r="B4" t="s">
        <v>38</v>
      </c>
      <c r="D4" s="4">
        <f>'before free 2.4GHz'!D6</f>
        <v>22.324750419999997</v>
      </c>
      <c r="G4" s="2">
        <f>'before free 2.4GHz'!D11</f>
        <v>626.4</v>
      </c>
    </row>
    <row r="5" spans="2:7" ht="12.75">
      <c r="B5" t="s">
        <v>48</v>
      </c>
      <c r="D5" s="4">
        <f>'after free 2.4GHz'!Q29</f>
        <v>1.2</v>
      </c>
      <c r="G5" s="2"/>
    </row>
    <row r="6" spans="2:4" ht="12.75">
      <c r="B6" t="s">
        <v>56</v>
      </c>
      <c r="D6" s="4">
        <f>'after free 2.4GHz'!N29</f>
        <v>7.2</v>
      </c>
    </row>
    <row r="7" spans="2:5" ht="12.75">
      <c r="B7" t="s">
        <v>53</v>
      </c>
      <c r="D7" s="4"/>
      <c r="E7" s="2">
        <f>'after free 2.4GHz'!H22</f>
        <v>1</v>
      </c>
    </row>
    <row r="8" spans="2:5" ht="12.75">
      <c r="B8" t="s">
        <v>54</v>
      </c>
      <c r="D8" s="4"/>
      <c r="E8" s="2">
        <f>'after free 2.4GHz'!H23</f>
        <v>2</v>
      </c>
    </row>
    <row r="9" spans="2:5" ht="12.75">
      <c r="B9" t="s">
        <v>55</v>
      </c>
      <c r="D9" s="4"/>
      <c r="E9" s="2">
        <f>'after free 2.4GHz'!H24</f>
        <v>15</v>
      </c>
    </row>
    <row r="10" spans="2:6" ht="12.75">
      <c r="B10" t="s">
        <v>14</v>
      </c>
      <c r="D10" s="4"/>
      <c r="E10" s="2"/>
      <c r="F10" s="2">
        <f>'after free 2.4GHz'!E13</f>
        <v>500</v>
      </c>
    </row>
    <row r="11" spans="2:8" ht="12.75">
      <c r="B11" t="s">
        <v>13</v>
      </c>
      <c r="D11" s="4"/>
      <c r="E11" s="2"/>
      <c r="F11" s="2">
        <f>'after free 2.4GHz'!H13</f>
        <v>5000</v>
      </c>
      <c r="H11" t="s">
        <v>75</v>
      </c>
    </row>
    <row r="12" spans="2:6" ht="12.75">
      <c r="B12" t="s">
        <v>19</v>
      </c>
      <c r="D12" s="4"/>
      <c r="F12" s="2">
        <f>'after free 2.4GHz'!K13</f>
        <v>50000</v>
      </c>
    </row>
    <row r="13" spans="2:6" ht="12.75">
      <c r="B13" t="s">
        <v>40</v>
      </c>
      <c r="D13" s="4"/>
      <c r="F13" s="2">
        <f>'after free 2.4GHz'!N13</f>
        <v>1000000</v>
      </c>
    </row>
    <row r="14" spans="4:6" ht="12.75">
      <c r="D14" s="4"/>
      <c r="F14" s="2"/>
    </row>
    <row r="15" ht="12.75">
      <c r="D15" s="4"/>
    </row>
    <row r="16" spans="1:4" ht="12.75">
      <c r="A16" t="s">
        <v>34</v>
      </c>
      <c r="D16" s="4"/>
    </row>
    <row r="17" spans="2:4" ht="12.75">
      <c r="B17" t="s">
        <v>38</v>
      </c>
      <c r="D17" s="4">
        <v>0</v>
      </c>
    </row>
    <row r="18" spans="2:4" ht="12.75">
      <c r="B18" t="s">
        <v>48</v>
      </c>
      <c r="D18" s="4">
        <f>'after free 2.4GHz'!Q28</f>
        <v>21.36</v>
      </c>
    </row>
    <row r="19" spans="2:4" ht="12.75">
      <c r="B19" t="s">
        <v>56</v>
      </c>
      <c r="D19" s="4">
        <f>'after free 2.4GHz'!N28</f>
        <v>128.16</v>
      </c>
    </row>
    <row r="20" spans="2:5" ht="12.75">
      <c r="B20" t="s">
        <v>53</v>
      </c>
      <c r="D20" s="4"/>
      <c r="E20" s="2">
        <f>'after free 2.4GHz'!H17</f>
        <v>12.9</v>
      </c>
    </row>
    <row r="21" spans="2:5" ht="12.75">
      <c r="B21" t="s">
        <v>54</v>
      </c>
      <c r="D21" s="4"/>
      <c r="E21" s="2">
        <f>'after free 2.4GHz'!H18</f>
        <v>51.6</v>
      </c>
    </row>
    <row r="22" spans="2:9" ht="12.75">
      <c r="B22" t="s">
        <v>55</v>
      </c>
      <c r="D22" s="4"/>
      <c r="E22" s="2">
        <f>'after free 2.4GHz'!H19</f>
        <v>534</v>
      </c>
      <c r="G22" t="s">
        <v>89</v>
      </c>
      <c r="I22" s="2">
        <f>SUM(E20:E22)</f>
        <v>598.5</v>
      </c>
    </row>
    <row r="23" spans="2:6" ht="12.75">
      <c r="B23" t="s">
        <v>14</v>
      </c>
      <c r="D23" s="4"/>
      <c r="F23" s="2">
        <f>'after free 2.4GHz'!E11</f>
        <v>6450</v>
      </c>
    </row>
    <row r="24" spans="2:8" ht="12.75">
      <c r="B24" t="s">
        <v>13</v>
      </c>
      <c r="D24" s="4"/>
      <c r="F24" s="2">
        <f>'after free 2.4GHz'!H11</f>
        <v>129000</v>
      </c>
      <c r="H24" s="1" t="s">
        <v>88</v>
      </c>
    </row>
    <row r="25" spans="2:6" ht="12.75">
      <c r="B25" t="s">
        <v>19</v>
      </c>
      <c r="D25" s="4"/>
      <c r="F25" s="2">
        <f>'after free 2.4GHz'!K11</f>
        <v>1780000</v>
      </c>
    </row>
    <row r="26" spans="2:6" ht="12.75">
      <c r="B26" t="s">
        <v>40</v>
      </c>
      <c r="D26" s="4"/>
      <c r="F26" s="2">
        <f>'after free 2.4GHz'!N11</f>
        <v>17800000</v>
      </c>
    </row>
    <row r="27" spans="4:6" ht="12.75">
      <c r="D27" s="4"/>
      <c r="F27" s="2"/>
    </row>
    <row r="28" spans="1:9" ht="12.75">
      <c r="A28" t="s">
        <v>59</v>
      </c>
      <c r="D28" s="4"/>
      <c r="E28" s="4"/>
      <c r="I28" t="s">
        <v>65</v>
      </c>
    </row>
    <row r="29" spans="1:10" ht="12.75">
      <c r="A29" t="s">
        <v>62</v>
      </c>
      <c r="D29" s="4"/>
      <c r="E29" s="4">
        <f>(F23-F10)/F10</f>
        <v>11.9</v>
      </c>
      <c r="F29" t="s">
        <v>64</v>
      </c>
      <c r="G29" s="2">
        <f>E29*100</f>
        <v>1190</v>
      </c>
      <c r="H29" t="s">
        <v>60</v>
      </c>
      <c r="I29" s="2">
        <f>3*G29</f>
        <v>3570</v>
      </c>
      <c r="J29" t="s">
        <v>60</v>
      </c>
    </row>
    <row r="30" spans="1:10" ht="12.75">
      <c r="A30" t="s">
        <v>63</v>
      </c>
      <c r="D30" s="4"/>
      <c r="E30" s="4">
        <f>(F24-F11)/F11</f>
        <v>24.8</v>
      </c>
      <c r="F30" t="s">
        <v>64</v>
      </c>
      <c r="G30" s="2">
        <f>100*E30</f>
        <v>2480</v>
      </c>
      <c r="H30" t="s">
        <v>60</v>
      </c>
      <c r="I30" s="2">
        <f>3*G30</f>
        <v>7440</v>
      </c>
      <c r="J30" t="s">
        <v>60</v>
      </c>
    </row>
    <row r="31" spans="1:10" ht="12.75">
      <c r="A31" t="s">
        <v>61</v>
      </c>
      <c r="D31" s="4"/>
      <c r="E31" s="4">
        <f>(F25-F12)/F12</f>
        <v>34.6</v>
      </c>
      <c r="F31" t="s">
        <v>64</v>
      </c>
      <c r="G31" s="2">
        <f>100*E31</f>
        <v>3460</v>
      </c>
      <c r="H31" t="s">
        <v>60</v>
      </c>
      <c r="I31" s="2">
        <f>3*G31</f>
        <v>10380</v>
      </c>
      <c r="J31" t="s">
        <v>60</v>
      </c>
    </row>
    <row r="32" spans="4:5" ht="12.75">
      <c r="D32" s="4"/>
      <c r="E32" s="4"/>
    </row>
    <row r="33" spans="4:5" ht="12.75">
      <c r="D33" s="4"/>
      <c r="E33" s="4"/>
    </row>
    <row r="34" spans="1:2" ht="12.75">
      <c r="A34" t="s">
        <v>58</v>
      </c>
      <c r="B34" t="s">
        <v>57</v>
      </c>
    </row>
    <row r="35" spans="1:2" ht="12.75">
      <c r="A35">
        <v>1</v>
      </c>
      <c r="B35" s="2">
        <f>-G4+E20+E21+E22</f>
        <v>-27.899999999999977</v>
      </c>
    </row>
    <row r="36" spans="1:2" ht="12.75">
      <c r="A36">
        <v>2</v>
      </c>
      <c r="B36" s="2">
        <f>B35+D18+D19</f>
        <v>121.62000000000002</v>
      </c>
    </row>
    <row r="37" spans="1:2" ht="12.75">
      <c r="A37">
        <v>3</v>
      </c>
      <c r="B37" s="4">
        <f>+D18+D19</f>
        <v>149.51999999999998</v>
      </c>
    </row>
    <row r="38" spans="1:2" ht="12.75">
      <c r="A38">
        <v>4</v>
      </c>
      <c r="B38" s="4">
        <f>+D18+D19</f>
        <v>149.51999999999998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Writer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W. Purbo</dc:creator>
  <cp:keywords/>
  <dc:description/>
  <cp:lastModifiedBy>Onno W. Purbo</cp:lastModifiedBy>
  <dcterms:created xsi:type="dcterms:W3CDTF">2003-10-17T02:45:20Z</dcterms:created>
  <dcterms:modified xsi:type="dcterms:W3CDTF">2003-11-07T09:02:23Z</dcterms:modified>
  <cp:category/>
  <cp:version/>
  <cp:contentType/>
  <cp:contentStatus/>
</cp:coreProperties>
</file>