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SUMMARY" sheetId="1" r:id="rId1"/>
    <sheet name="pendidikan" sheetId="2" r:id="rId2"/>
    <sheet name="business" sheetId="3" r:id="rId3"/>
    <sheet name="backbone" sheetId="4" r:id="rId4"/>
    <sheet name="populasi" sheetId="5" r:id="rId5"/>
    <sheet name="employment" sheetId="6" r:id="rId6"/>
    <sheet name="parameter" sheetId="7" r:id="rId7"/>
  </sheets>
  <definedNames/>
  <calcPr fullCalcOnLoad="1"/>
</workbook>
</file>

<file path=xl/sharedStrings.xml><?xml version="1.0" encoding="utf-8"?>
<sst xmlns="http://schemas.openxmlformats.org/spreadsheetml/2006/main" count="136" uniqueCount="110">
  <si>
    <t>Total Bandwith</t>
  </si>
  <si>
    <t>Pendidikan</t>
  </si>
  <si>
    <t>Per Orangan</t>
  </si>
  <si>
    <t>Industri</t>
  </si>
  <si>
    <t>Kemampuan Finansial per BULAN</t>
  </si>
  <si>
    <t>Sekolah</t>
  </si>
  <si>
    <t>Murid</t>
  </si>
  <si>
    <t>Rp (Milyrd)</t>
  </si>
  <si>
    <t>Rp/Siswa</t>
  </si>
  <si>
    <t>SD</t>
  </si>
  <si>
    <t>MI</t>
  </si>
  <si>
    <t>SMP</t>
  </si>
  <si>
    <t>MT</t>
  </si>
  <si>
    <t>SMA</t>
  </si>
  <si>
    <t>SMK</t>
  </si>
  <si>
    <t>MA</t>
  </si>
  <si>
    <t>PT</t>
  </si>
  <si>
    <t>Total</t>
  </si>
  <si>
    <t>Non-SD/MI</t>
  </si>
  <si>
    <t>Kemampuan konsumsi bandwidth / sekolah</t>
  </si>
  <si>
    <t>non-SD/MI</t>
  </si>
  <si>
    <t>Mbps</t>
  </si>
  <si>
    <t>/sekolah</t>
  </si>
  <si>
    <t>Kbps</t>
  </si>
  <si>
    <t>Monthly Spending For Internet</t>
  </si>
  <si>
    <t>Work Force</t>
  </si>
  <si>
    <t>Employee</t>
  </si>
  <si>
    <t>Casual not Agriculture</t>
  </si>
  <si>
    <t>SME</t>
  </si>
  <si>
    <t>Rp (Milyard)</t>
  </si>
  <si>
    <t>% utk IT</t>
  </si>
  <si>
    <t>Rp (M) utk IT</t>
  </si>
  <si>
    <t>Output</t>
  </si>
  <si>
    <t>Sedang</t>
  </si>
  <si>
    <t>Besar</t>
  </si>
  <si>
    <t>Jumlah</t>
  </si>
  <si>
    <t>Per Bulan ke Internet</t>
  </si>
  <si>
    <t>Total Rp (M) / Bulan</t>
  </si>
  <si>
    <t>Rp (M)/bulan</t>
  </si>
  <si>
    <t>Bandwidth</t>
  </si>
  <si>
    <t>Bandwidth Industri</t>
  </si>
  <si>
    <t>bandwidth Perorangan</t>
  </si>
  <si>
    <t>%</t>
  </si>
  <si>
    <t>Locallink</t>
  </si>
  <si>
    <t>Within jawa</t>
  </si>
  <si>
    <t>Within Sumatra</t>
  </si>
  <si>
    <t>Within kalimantan</t>
  </si>
  <si>
    <t>Within sulawesi</t>
  </si>
  <si>
    <t>Jawa – Bali-NTB</t>
  </si>
  <si>
    <t>Jawa – Sumatra</t>
  </si>
  <si>
    <t>Jawa – Kalimantan</t>
  </si>
  <si>
    <t>Jawa – Sulawesi</t>
  </si>
  <si>
    <t>TOTAL</t>
  </si>
  <si>
    <t>Province  </t>
  </si>
  <si>
    <t xml:space="preserve">Population </t>
  </si>
  <si>
    <t>Aceh</t>
  </si>
  <si>
    <t>Sumatera Utara</t>
  </si>
  <si>
    <t>Sumatera Barat</t>
  </si>
  <si>
    <t>R i a u</t>
  </si>
  <si>
    <t>J a m b i</t>
  </si>
  <si>
    <t>Sumatera Selatan</t>
  </si>
  <si>
    <t>B e n g k u l u</t>
  </si>
  <si>
    <t>L a m p u n g</t>
  </si>
  <si>
    <t>Kep. Bangka Belitung</t>
  </si>
  <si>
    <t>-</t>
  </si>
  <si>
    <t>DKI Jakarta</t>
  </si>
  <si>
    <t>Jawa Barat</t>
  </si>
  <si>
    <t>,27,453,525</t>
  </si>
  <si>
    <t>Jawa Tengah</t>
  </si>
  <si>
    <t>,25,372,889</t>
  </si>
  <si>
    <t>DI Yogyakarta</t>
  </si>
  <si>
    <t>Jawa Timur</t>
  </si>
  <si>
    <t>,29,188,852</t>
  </si>
  <si>
    <t>Banten</t>
  </si>
  <si>
    <t>B a l 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</si>
  <si>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</si>
  <si>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</si>
  <si>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</si>
  <si>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</si>
  <si>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</si>
  <si>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</si>
  <si>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Sulawesi Utara</t>
  </si>
  <si>
    <t>Sulawesi Tengah</t>
  </si>
  <si>
    <t>Sulawesi Selatan</t>
  </si>
  <si>
    <t>Sulawesi Tenggara</t>
  </si>
  <si>
    <t>Gorontalo</t>
  </si>
  <si>
    <t>M a l u k u</t>
  </si>
  <si>
    <t>Maluku Utara</t>
  </si>
  <si>
    <t>Papua</t>
  </si>
  <si>
    <t>INDONESIA</t>
  </si>
  <si>
    <t>Population 15 +</t>
  </si>
  <si>
    <t>Labor Force</t>
  </si>
  <si>
    <t>Labor Force Participation Rate</t>
  </si>
  <si>
    <t>Working</t>
  </si>
  <si>
    <r>
      <t> </t>
    </r>
    <r>
      <rPr>
        <sz val="10"/>
        <rFont val="Arial"/>
        <family val="0"/>
      </rPr>
      <t>92810791</t>
    </r>
  </si>
  <si>
    <t>Looking for Work</t>
  </si>
  <si>
    <t>Unemployment Rate</t>
  </si>
  <si>
    <t>(9 57)</t>
  </si>
  <si>
    <t>Not in Labor Force</t>
  </si>
  <si>
    <t>Schooling</t>
  </si>
  <si>
    <t>House Keeping</t>
  </si>
  <si>
    <t>Others</t>
  </si>
  <si>
    <t>Harga Bandwith per tahun</t>
  </si>
  <si>
    <t>Internet</t>
  </si>
  <si>
    <t>US$/2Mbps</t>
  </si>
  <si>
    <t>Rp/2Mbps</t>
  </si>
  <si>
    <t>200km</t>
  </si>
  <si>
    <t>2km</t>
  </si>
  <si>
    <t>Exchange Rate</t>
  </si>
  <si>
    <t>Rp/US$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</si>
</sst>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GENERAL"/>
    <numFmt numFmtId="167" formatCode="0"/>
    <numFmt numFmtId="168" formatCode="0.00"/>
  </numFmts>
  <fonts count="4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sz val="10"/>
      <name val="Luxi Sans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/>
    </xf>
    <xf numFmtId="168" fontId="0" fillId="0" borderId="0" xfId="0" applyNumberFormat="1" applyAlignment="1">
      <alignment/>
    </xf>
    <xf numFmtId="164" fontId="1" fillId="2" borderId="0" xfId="0" applyFont="1" applyFill="1" applyAlignment="1">
      <alignment horizontal="center" vertical="center" wrapText="1"/>
    </xf>
    <xf numFmtId="164" fontId="1" fillId="2" borderId="0" xfId="0" applyFont="1" applyFill="1" applyAlignment="1">
      <alignment horizontal="left" wrapText="1"/>
    </xf>
    <xf numFmtId="164" fontId="1" fillId="2" borderId="0" xfId="0" applyFont="1" applyFill="1" applyAlignment="1">
      <alignment horizontal="right" wrapText="1"/>
    </xf>
    <xf numFmtId="164" fontId="0" fillId="3" borderId="0" xfId="0" applyFont="1" applyFill="1" applyAlignment="1">
      <alignment horizontal="left" wrapText="1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right" wrapText="1"/>
    </xf>
    <xf numFmtId="164" fontId="2" fillId="3" borderId="0" xfId="0" applyFont="1" applyFill="1" applyAlignment="1">
      <alignment horizontal="left" wrapText="1"/>
    </xf>
    <xf numFmtId="164" fontId="0" fillId="3" borderId="0" xfId="0" applyFont="1" applyFill="1" applyAlignment="1">
      <alignment wrapText="1"/>
    </xf>
    <xf numFmtId="164" fontId="2" fillId="3" borderId="0" xfId="0" applyFont="1" applyFill="1" applyAlignment="1">
      <alignment wrapText="1"/>
    </xf>
    <xf numFmtId="164" fontId="2" fillId="0" borderId="0" xfId="0" applyFont="1" applyAlignment="1">
      <alignment horizontal="right" vertical="center" wrapText="1"/>
    </xf>
    <xf numFmtId="164" fontId="0" fillId="0" borderId="0" xfId="0" applyFont="1" applyAlignment="1">
      <alignment horizontal="right" vertical="center" wrapText="1"/>
    </xf>
    <xf numFmtId="164" fontId="0" fillId="3" borderId="0" xfId="0" applyFont="1" applyFill="1" applyAlignment="1">
      <alignment/>
    </xf>
    <xf numFmtId="164" fontId="3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6" sqref="E16"/>
    </sheetView>
  </sheetViews>
  <sheetFormatPr defaultColWidth="9.140625" defaultRowHeight="12.75"/>
  <cols>
    <col min="2" max="2" width="13.00390625" style="0" customWidth="1"/>
    <col min="3" max="3" width="10.57421875" style="0" customWidth="1"/>
    <col min="4" max="4" width="13.00390625" style="0" customWidth="1"/>
    <col min="5" max="5" width="9.28125" style="0" customWidth="1"/>
  </cols>
  <sheetData>
    <row r="1" ht="12.75">
      <c r="A1" t="s">
        <v>4</v>
      </c>
    </row>
    <row r="3" spans="2:5" ht="12.75">
      <c r="B3" t="s">
        <v>5</v>
      </c>
      <c r="C3" t="s">
        <v>6</v>
      </c>
      <c r="D3" t="s">
        <v>7</v>
      </c>
      <c r="E3" t="s">
        <v>8</v>
      </c>
    </row>
    <row r="4" spans="1:5" ht="12.75">
      <c r="A4" t="s">
        <v>9</v>
      </c>
      <c r="B4">
        <v>145867</v>
      </c>
      <c r="C4">
        <v>25976285</v>
      </c>
      <c r="D4" s="1">
        <f>E4*C4/1000000000</f>
        <v>25.976285</v>
      </c>
      <c r="E4">
        <v>1000</v>
      </c>
    </row>
    <row r="5" spans="1:5" ht="12.75">
      <c r="A5" t="s">
        <v>10</v>
      </c>
      <c r="B5" s="2">
        <f>1548+21929</f>
        <v>23477</v>
      </c>
      <c r="C5" s="2">
        <f>327548+2825117</f>
        <v>3152665</v>
      </c>
      <c r="D5" s="1">
        <f>E5*C5/1000000000</f>
        <v>3.152665</v>
      </c>
      <c r="E5">
        <v>1000</v>
      </c>
    </row>
    <row r="6" spans="1:5" ht="12.75">
      <c r="A6" t="s">
        <v>11</v>
      </c>
      <c r="B6">
        <v>13353</v>
      </c>
      <c r="C6">
        <v>5399547</v>
      </c>
      <c r="D6" s="1">
        <f>E6*C6/1000000000</f>
        <v>10.799094</v>
      </c>
      <c r="E6">
        <v>2000</v>
      </c>
    </row>
    <row r="7" spans="1:5" ht="12.75">
      <c r="A7" t="s">
        <v>12</v>
      </c>
      <c r="B7" s="2">
        <f>1260+10794</f>
        <v>12054</v>
      </c>
      <c r="C7" s="2">
        <f>512613+1607951</f>
        <v>2120564</v>
      </c>
      <c r="D7" s="1">
        <f>E7*C7/1000000000</f>
        <v>2.120564</v>
      </c>
      <c r="E7">
        <v>1000</v>
      </c>
    </row>
    <row r="8" spans="1:5" ht="12.75">
      <c r="A8" t="s">
        <v>13</v>
      </c>
      <c r="B8">
        <v>8238</v>
      </c>
      <c r="C8">
        <v>3257973</v>
      </c>
      <c r="D8" s="1">
        <f>E8*C8/1000000000</f>
        <v>9.773919</v>
      </c>
      <c r="E8">
        <v>3000</v>
      </c>
    </row>
    <row r="9" spans="1:5" ht="12.75">
      <c r="A9" t="s">
        <v>14</v>
      </c>
      <c r="B9">
        <v>5115</v>
      </c>
      <c r="C9">
        <v>2141547</v>
      </c>
      <c r="D9" s="1">
        <f>E9*C9/1000000000</f>
        <v>6.424641</v>
      </c>
      <c r="E9" s="2">
        <f>3000</f>
        <v>3000</v>
      </c>
    </row>
    <row r="10" spans="1:5" ht="12.75">
      <c r="A10" t="s">
        <v>15</v>
      </c>
      <c r="B10" s="2">
        <f>634+4053</f>
        <v>4687</v>
      </c>
      <c r="C10" s="2">
        <f>291937+452799</f>
        <v>744736</v>
      </c>
      <c r="D10" s="1">
        <f>E10*C10/1000000000</f>
        <v>1.489472</v>
      </c>
      <c r="E10">
        <v>2000</v>
      </c>
    </row>
    <row r="11" spans="1:5" ht="12.75">
      <c r="A11" t="s">
        <v>16</v>
      </c>
      <c r="B11">
        <v>2428</v>
      </c>
      <c r="C11">
        <v>3796717</v>
      </c>
      <c r="D11" s="1">
        <f>E11*C11/1000000000</f>
        <v>18.983585</v>
      </c>
      <c r="E11">
        <v>5000</v>
      </c>
    </row>
    <row r="12" ht="12.75">
      <c r="D12" s="1"/>
    </row>
    <row r="13" spans="1:5" ht="12.75">
      <c r="A13" t="s">
        <v>17</v>
      </c>
      <c r="B13" s="2">
        <f>SUM(B4:B12)</f>
        <v>215219</v>
      </c>
      <c r="C13" s="2">
        <f>SUM(C4:C12)</f>
        <v>46590034</v>
      </c>
      <c r="D13" s="1">
        <f>SUM(D4:D12)</f>
        <v>78.720225</v>
      </c>
      <c r="E13" s="3"/>
    </row>
    <row r="14" spans="1:5" ht="12.75">
      <c r="A14" t="s">
        <v>18</v>
      </c>
      <c r="B14" s="2">
        <f>SUM(B6:B11)</f>
        <v>45875</v>
      </c>
      <c r="C14" s="2">
        <f>SUM(C6:C11)</f>
        <v>17461084</v>
      </c>
      <c r="D14" s="1">
        <f>SUM(D6:D11)</f>
        <v>49.591274999999996</v>
      </c>
      <c r="E14" s="3"/>
    </row>
    <row r="15" spans="4:5" ht="12.75">
      <c r="D15" s="1"/>
      <c r="E15" s="3"/>
    </row>
    <row r="16" spans="1:5" ht="12.75">
      <c r="A16" t="s">
        <v>19</v>
      </c>
      <c r="D16" s="1"/>
      <c r="E16" s="3"/>
    </row>
    <row r="17" spans="2:5" ht="12.75">
      <c r="B17" t="s">
        <v>17</v>
      </c>
      <c r="C17" t="s">
        <v>20</v>
      </c>
      <c r="D17" s="1"/>
      <c r="E17" s="3"/>
    </row>
    <row r="18" spans="1:5" ht="12.75">
      <c r="A18" t="s">
        <v>21</v>
      </c>
      <c r="B18" s="3">
        <f>D13*2*1000000000/(parameter!D2/12)</f>
        <v>1912.9973851888933</v>
      </c>
      <c r="C18" s="3">
        <f>D14*2*1000000000/(parameter!D2/12)</f>
        <v>1205.1284076383588</v>
      </c>
      <c r="D18" s="1"/>
      <c r="E18" s="3"/>
    </row>
    <row r="19" spans="1:5" ht="12.75">
      <c r="A19" s="4" t="s">
        <v>22</v>
      </c>
      <c r="B19" s="1">
        <f>B18*1000/B13</f>
        <v>8.888608278957218</v>
      </c>
      <c r="C19" s="1">
        <f>C18*1000/B14</f>
        <v>26.269829049337524</v>
      </c>
      <c r="D19" s="1" t="s">
        <v>23</v>
      </c>
      <c r="E19" s="3"/>
    </row>
    <row r="20" ht="12.75">
      <c r="D20" s="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1" sqref="C1"/>
    </sheetView>
  </sheetViews>
  <sheetFormatPr defaultColWidth="9.140625" defaultRowHeight="12.75"/>
  <cols>
    <col min="3" max="3" width="11.00390625" style="0" customWidth="1"/>
    <col min="4" max="4" width="12.00390625" style="0" customWidth="1"/>
  </cols>
  <sheetData>
    <row r="1" spans="4:5" ht="12.75">
      <c r="D1" t="s">
        <v>7</v>
      </c>
      <c r="E1" t="s">
        <v>21</v>
      </c>
    </row>
    <row r="2" spans="1:4" ht="12.75">
      <c r="A2" t="s">
        <v>24</v>
      </c>
      <c r="D2">
        <v>25000</v>
      </c>
    </row>
    <row r="3" spans="1:5" ht="12.75">
      <c r="A3" t="s">
        <v>25</v>
      </c>
      <c r="C3">
        <v>105802372</v>
      </c>
      <c r="D3" s="3">
        <f>D2*C3/1000000000</f>
        <v>2645.0593</v>
      </c>
      <c r="E3" s="3">
        <f>D3*2*1000000000/(parameter!D2/12)</f>
        <v>64278.163897137805</v>
      </c>
    </row>
    <row r="4" spans="1:5" ht="12.75">
      <c r="A4" t="s">
        <v>26</v>
      </c>
      <c r="C4">
        <v>25741089</v>
      </c>
      <c r="D4" s="3">
        <f>D2*C4/1000000000</f>
        <v>643.527225</v>
      </c>
      <c r="E4" s="3">
        <f>D4*2*1000000000/(parameter!D2/12)</f>
        <v>15638.49568167348</v>
      </c>
    </row>
    <row r="5" spans="1:5" ht="12.75">
      <c r="A5" t="s">
        <v>27</v>
      </c>
      <c r="C5">
        <v>4090075</v>
      </c>
      <c r="D5" s="3">
        <f>D2*C5/1000000000</f>
        <v>102.251875</v>
      </c>
      <c r="E5" s="3">
        <f>D5*2*1000000000/(parameter!D2/12)</f>
        <v>2484.845152635953</v>
      </c>
    </row>
    <row r="9" spans="1:5" ht="12.75">
      <c r="A9" t="s">
        <v>28</v>
      </c>
      <c r="B9" t="s">
        <v>29</v>
      </c>
      <c r="C9" t="s">
        <v>30</v>
      </c>
      <c r="D9" t="s">
        <v>31</v>
      </c>
      <c r="E9" t="s">
        <v>21</v>
      </c>
    </row>
    <row r="10" spans="1:5" ht="12.75">
      <c r="A10" t="s">
        <v>32</v>
      </c>
      <c r="B10" s="3">
        <v>250089</v>
      </c>
      <c r="C10">
        <v>0.1</v>
      </c>
      <c r="D10" s="3">
        <f>B10*C10/100</f>
        <v>250.08900000000003</v>
      </c>
      <c r="E10" s="3">
        <f>D10*2*1000000000/(parameter!D2)</f>
        <v>506.4556186847209</v>
      </c>
    </row>
    <row r="13" spans="1:4" ht="12.75">
      <c r="A13" t="s">
        <v>3</v>
      </c>
      <c r="C13" t="s">
        <v>33</v>
      </c>
      <c r="D13" t="s">
        <v>34</v>
      </c>
    </row>
    <row r="14" spans="1:4" ht="12.75">
      <c r="A14" t="s">
        <v>35</v>
      </c>
      <c r="C14">
        <v>113253</v>
      </c>
      <c r="D14">
        <v>36012</v>
      </c>
    </row>
    <row r="15" spans="1:4" ht="12.75">
      <c r="A15" t="s">
        <v>36</v>
      </c>
      <c r="C15">
        <v>200000</v>
      </c>
      <c r="D15">
        <v>2000000</v>
      </c>
    </row>
    <row r="16" spans="1:5" ht="12.75">
      <c r="A16" t="s">
        <v>37</v>
      </c>
      <c r="C16" s="3">
        <f>C15*C14/1000000000</f>
        <v>22.6506</v>
      </c>
      <c r="D16" s="3">
        <f>D15*D14/1000000000</f>
        <v>72.024</v>
      </c>
      <c r="E16" t="s">
        <v>38</v>
      </c>
    </row>
    <row r="17" spans="1:5" ht="12.75">
      <c r="A17" t="s">
        <v>39</v>
      </c>
      <c r="C17" s="3">
        <f>C16*12*1000000000/(parameter!D2/2)</f>
        <v>550.4371789201512</v>
      </c>
      <c r="D17" s="3">
        <f>D16*1000000000*12/(parameter!D2/2)</f>
        <v>1750.2709585858636</v>
      </c>
      <c r="E17" t="s">
        <v>21</v>
      </c>
    </row>
    <row r="19" spans="1:4" ht="12.75">
      <c r="A19" t="s">
        <v>40</v>
      </c>
      <c r="C19" s="3">
        <f>C17+D17+E10</f>
        <v>2807.1637561907355</v>
      </c>
      <c r="D19" t="s">
        <v>21</v>
      </c>
    </row>
    <row r="20" spans="1:4" ht="12.75">
      <c r="A20" t="s">
        <v>41</v>
      </c>
      <c r="C20" s="3">
        <f>E4+E5</f>
        <v>18123.340834309434</v>
      </c>
      <c r="D20" t="s">
        <v>21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4" sqref="A14"/>
    </sheetView>
  </sheetViews>
  <sheetFormatPr defaultColWidth="11.421875" defaultRowHeight="12.75"/>
  <cols>
    <col min="1" max="1" width="16.7109375" style="0" customWidth="1"/>
    <col min="2" max="2" width="11.421875" style="5" customWidth="1"/>
  </cols>
  <sheetData>
    <row r="1" ht="12.75">
      <c r="B1" s="5" t="s">
        <v>42</v>
      </c>
    </row>
    <row r="2" spans="1:2" ht="15.75">
      <c r="A2" t="s">
        <v>43</v>
      </c>
      <c r="B2" s="5">
        <v>29.5</v>
      </c>
    </row>
    <row r="3" spans="1:2" ht="15.75">
      <c r="A3" t="s">
        <v>44</v>
      </c>
      <c r="B3" s="5">
        <v>36</v>
      </c>
    </row>
    <row r="4" spans="1:2" ht="12.75">
      <c r="A4" t="s">
        <v>45</v>
      </c>
      <c r="B4" s="5">
        <v>12</v>
      </c>
    </row>
    <row r="5" spans="1:2" ht="15.75">
      <c r="A5" t="s">
        <v>46</v>
      </c>
      <c r="B5" s="5">
        <v>3</v>
      </c>
    </row>
    <row r="6" spans="1:2" ht="15.75">
      <c r="A6" t="s">
        <v>47</v>
      </c>
      <c r="B6" s="5">
        <v>3</v>
      </c>
    </row>
    <row r="7" spans="1:2" ht="15.75">
      <c r="A7" t="s">
        <v>48</v>
      </c>
      <c r="B7" s="5">
        <v>5</v>
      </c>
    </row>
    <row r="8" spans="1:2" ht="15.75">
      <c r="A8" t="s">
        <v>49</v>
      </c>
      <c r="B8" s="5">
        <v>6.5</v>
      </c>
    </row>
    <row r="9" spans="1:2" ht="15.75">
      <c r="A9" t="s">
        <v>50</v>
      </c>
      <c r="B9" s="5">
        <v>2.5</v>
      </c>
    </row>
    <row r="10" spans="1:2" ht="15.75">
      <c r="A10" t="s">
        <v>51</v>
      </c>
      <c r="B10" s="5">
        <v>2.5</v>
      </c>
    </row>
    <row r="12" spans="1:2" ht="12.75">
      <c r="A12" t="s">
        <v>52</v>
      </c>
      <c r="B12" s="5">
        <f>SUM(B2:B11)</f>
        <v>100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6">
      <selection activeCell="E34" sqref="E34"/>
    </sheetView>
  </sheetViews>
  <sheetFormatPr defaultColWidth="11.421875" defaultRowHeight="12.75"/>
  <cols>
    <col min="1" max="1" width="23.00390625" style="0" customWidth="1"/>
  </cols>
  <sheetData>
    <row r="1" spans="1:6" ht="15.75">
      <c r="A1" s="6" t="s">
        <v>53</v>
      </c>
      <c r="B1" s="7" t="s">
        <v>54</v>
      </c>
      <c r="C1" s="7"/>
      <c r="D1" s="7"/>
      <c r="E1" s="7"/>
      <c r="F1" s="7"/>
    </row>
    <row r="2" spans="1:6" ht="15.75">
      <c r="A2" s="6"/>
      <c r="B2" s="8">
        <v>1971</v>
      </c>
      <c r="C2" s="8">
        <v>1980</v>
      </c>
      <c r="D2" s="8">
        <v>1990</v>
      </c>
      <c r="E2" s="8">
        <v>1995</v>
      </c>
      <c r="F2" s="8">
        <v>2000</v>
      </c>
    </row>
    <row r="3" spans="1:6" ht="15.75">
      <c r="A3" s="9" t="s">
        <v>55</v>
      </c>
      <c r="B3" s="10">
        <v>2008595</v>
      </c>
      <c r="C3" s="10">
        <v>2611271</v>
      </c>
      <c r="D3" s="10">
        <v>3416156</v>
      </c>
      <c r="E3" s="10">
        <v>3847583</v>
      </c>
      <c r="F3" s="11">
        <v>3930905</v>
      </c>
    </row>
    <row r="4" spans="1:6" ht="15.75">
      <c r="A4" s="9" t="s">
        <v>56</v>
      </c>
      <c r="B4" s="10">
        <v>6621831</v>
      </c>
      <c r="C4" s="10">
        <v>8360894</v>
      </c>
      <c r="D4" s="10">
        <v>10256027</v>
      </c>
      <c r="E4" s="10">
        <v>11114667</v>
      </c>
      <c r="F4" s="11">
        <v>11649655</v>
      </c>
    </row>
    <row r="5" spans="1:6" ht="15.75">
      <c r="A5" s="9" t="s">
        <v>57</v>
      </c>
      <c r="B5" s="10">
        <v>2793196</v>
      </c>
      <c r="C5" s="10">
        <v>3406816</v>
      </c>
      <c r="D5" s="10">
        <v>4000207</v>
      </c>
      <c r="E5" s="10">
        <v>4323170</v>
      </c>
      <c r="F5" s="11">
        <v>4248931</v>
      </c>
    </row>
    <row r="6" spans="1:6" ht="15.75">
      <c r="A6" s="9" t="s">
        <v>58</v>
      </c>
      <c r="B6" s="10">
        <v>1641545</v>
      </c>
      <c r="C6" s="10">
        <v>2168535</v>
      </c>
      <c r="D6" s="10">
        <v>3303976</v>
      </c>
      <c r="E6" s="10">
        <v>3900534</v>
      </c>
      <c r="F6" s="11">
        <v>4957627</v>
      </c>
    </row>
    <row r="7" spans="1:6" ht="15.75">
      <c r="A7" s="9" t="s">
        <v>59</v>
      </c>
      <c r="B7" s="10">
        <v>1006084</v>
      </c>
      <c r="C7" s="10">
        <v>1445994</v>
      </c>
      <c r="D7" s="10">
        <v>2020568</v>
      </c>
      <c r="E7" s="10">
        <v>2369959</v>
      </c>
      <c r="F7" s="11">
        <v>2413846</v>
      </c>
    </row>
    <row r="8" spans="1:6" ht="15.75">
      <c r="A8" s="9" t="s">
        <v>60</v>
      </c>
      <c r="B8" s="10">
        <v>3440573</v>
      </c>
      <c r="C8" s="10">
        <v>4629801</v>
      </c>
      <c r="D8" s="10">
        <v>6313074</v>
      </c>
      <c r="E8" s="10">
        <v>7207545</v>
      </c>
      <c r="F8" s="11">
        <v>6899675</v>
      </c>
    </row>
    <row r="9" spans="1:6" ht="15.75">
      <c r="A9" s="9" t="s">
        <v>61</v>
      </c>
      <c r="B9" s="11">
        <v>519316</v>
      </c>
      <c r="C9" s="11">
        <v>768064</v>
      </c>
      <c r="D9" s="10">
        <v>1179122</v>
      </c>
      <c r="E9" s="10">
        <v>1409117</v>
      </c>
      <c r="F9" s="11">
        <v>1567432</v>
      </c>
    </row>
    <row r="10" spans="1:6" ht="15.75">
      <c r="A10" s="9" t="s">
        <v>62</v>
      </c>
      <c r="B10" s="10">
        <v>2777008</v>
      </c>
      <c r="C10" s="10">
        <v>4624785</v>
      </c>
      <c r="D10" s="10">
        <v>6017573</v>
      </c>
      <c r="E10" s="10">
        <v>6657759</v>
      </c>
      <c r="F10" s="11">
        <v>6741439</v>
      </c>
    </row>
    <row r="11" spans="1:6" ht="15.75">
      <c r="A11" s="9" t="s">
        <v>63</v>
      </c>
      <c r="B11" s="10"/>
      <c r="C11" s="10" t="s">
        <v>64</v>
      </c>
      <c r="D11" s="10" t="s">
        <v>64</v>
      </c>
      <c r="E11" s="10" t="s">
        <v>64</v>
      </c>
      <c r="F11" s="11">
        <v>900197</v>
      </c>
    </row>
    <row r="12" spans="1:6" ht="15.75">
      <c r="A12" s="9" t="s">
        <v>65</v>
      </c>
      <c r="B12" s="10">
        <v>4579303</v>
      </c>
      <c r="C12" s="10">
        <v>6503449</v>
      </c>
      <c r="D12" s="10">
        <v>8259266</v>
      </c>
      <c r="E12" s="10">
        <v>9112652</v>
      </c>
      <c r="F12" s="11">
        <v>8389443</v>
      </c>
    </row>
    <row r="13" spans="1:6" ht="15.75">
      <c r="A13" s="9" t="s">
        <v>66</v>
      </c>
      <c r="B13" s="10">
        <v>21623529</v>
      </c>
      <c r="C13" s="10" t="s">
        <v>67</v>
      </c>
      <c r="D13" s="10">
        <v>35384352</v>
      </c>
      <c r="E13" s="10">
        <v>39206787</v>
      </c>
      <c r="F13" s="11">
        <v>35729537</v>
      </c>
    </row>
    <row r="14" spans="1:6" ht="15.75">
      <c r="A14" s="9" t="s">
        <v>68</v>
      </c>
      <c r="B14" s="10">
        <v>21877136</v>
      </c>
      <c r="C14" s="10" t="s">
        <v>69</v>
      </c>
      <c r="D14" s="10">
        <v>28520643</v>
      </c>
      <c r="E14" s="10">
        <v>29653266</v>
      </c>
      <c r="F14" s="11">
        <v>31228940</v>
      </c>
    </row>
    <row r="15" spans="1:6" ht="15.75">
      <c r="A15" s="9" t="s">
        <v>70</v>
      </c>
      <c r="B15" s="10">
        <v>2489360</v>
      </c>
      <c r="C15" s="10">
        <v>2750813</v>
      </c>
      <c r="D15" s="10">
        <v>2913054</v>
      </c>
      <c r="E15" s="10">
        <v>2916779</v>
      </c>
      <c r="F15" s="11">
        <v>3122268</v>
      </c>
    </row>
    <row r="16" spans="1:6" ht="15.75">
      <c r="A16" s="9" t="s">
        <v>71</v>
      </c>
      <c r="B16" s="10">
        <v>25516999</v>
      </c>
      <c r="C16" s="10" t="s">
        <v>72</v>
      </c>
      <c r="D16" s="10">
        <v>32503991</v>
      </c>
      <c r="E16" s="10">
        <v>33844002</v>
      </c>
      <c r="F16" s="11">
        <v>34783640</v>
      </c>
    </row>
    <row r="17" spans="1:6" ht="15.75">
      <c r="A17" s="9" t="s">
        <v>73</v>
      </c>
      <c r="B17" s="10" t="s">
        <v>64</v>
      </c>
      <c r="C17" s="10" t="s">
        <v>64</v>
      </c>
      <c r="D17" s="10" t="s">
        <v>64</v>
      </c>
      <c r="E17" s="10" t="s">
        <v>64</v>
      </c>
      <c r="F17" s="11">
        <v>8098780</v>
      </c>
    </row>
    <row r="18" spans="1:6" ht="15.75">
      <c r="A18" s="9" t="s">
        <v>74</v>
      </c>
      <c r="B18" s="10">
        <v>2120322</v>
      </c>
      <c r="C18" s="10">
        <v>2469930</v>
      </c>
      <c r="D18" s="10">
        <v>2777811</v>
      </c>
      <c r="E18" s="10">
        <v>2895649</v>
      </c>
      <c r="F18" s="11">
        <v>3151162</v>
      </c>
    </row>
    <row r="19" spans="1:6" ht="15.75">
      <c r="A19" s="9" t="s">
        <v>75</v>
      </c>
      <c r="B19" s="10">
        <v>2203465</v>
      </c>
      <c r="C19" s="10">
        <v>2724664</v>
      </c>
      <c r="D19" s="10">
        <v>3369649</v>
      </c>
      <c r="E19" s="10">
        <v>3645713</v>
      </c>
      <c r="F19" s="11">
        <v>4009261</v>
      </c>
    </row>
    <row r="20" spans="1:6" ht="15.75">
      <c r="A20" s="9" t="s">
        <v>76</v>
      </c>
      <c r="B20" s="10">
        <v>2295287</v>
      </c>
      <c r="C20" s="10">
        <v>2737166</v>
      </c>
      <c r="D20" s="10">
        <v>3268644</v>
      </c>
      <c r="E20" s="10">
        <v>3577472</v>
      </c>
      <c r="F20" s="11">
        <v>3952279</v>
      </c>
    </row>
    <row r="21" spans="1:6" ht="15.75">
      <c r="A21" s="9" t="s">
        <v>77</v>
      </c>
      <c r="B21" s="10">
        <v>2019936</v>
      </c>
      <c r="C21" s="10">
        <v>2486068</v>
      </c>
      <c r="D21" s="10">
        <v>3229153</v>
      </c>
      <c r="E21" s="10">
        <v>3635730</v>
      </c>
      <c r="F21" s="11">
        <v>4034198</v>
      </c>
    </row>
    <row r="22" spans="1:6" ht="15.75">
      <c r="A22" s="9" t="s">
        <v>78</v>
      </c>
      <c r="B22" s="11">
        <v>701936</v>
      </c>
      <c r="C22" s="11">
        <v>954353</v>
      </c>
      <c r="D22" s="10">
        <v>1396486</v>
      </c>
      <c r="E22" s="10">
        <v>1627453</v>
      </c>
      <c r="F22" s="11">
        <v>1857000</v>
      </c>
    </row>
    <row r="23" spans="1:6" ht="15.75">
      <c r="A23" s="9" t="s">
        <v>79</v>
      </c>
      <c r="B23" s="10">
        <v>1699105</v>
      </c>
      <c r="C23" s="10">
        <v>2064649</v>
      </c>
      <c r="D23" s="10">
        <v>2597572</v>
      </c>
      <c r="E23" s="10">
        <v>2893477</v>
      </c>
      <c r="F23" s="11">
        <v>2985240</v>
      </c>
    </row>
    <row r="24" spans="1:6" ht="15.75">
      <c r="A24" s="9" t="s">
        <v>80</v>
      </c>
      <c r="B24" s="11">
        <v>733797</v>
      </c>
      <c r="C24" s="10">
        <v>1218016</v>
      </c>
      <c r="D24" s="10">
        <v>1876663</v>
      </c>
      <c r="E24" s="10">
        <v>2314183</v>
      </c>
      <c r="F24" s="11">
        <v>2455120</v>
      </c>
    </row>
    <row r="25" spans="1:6" ht="15.75">
      <c r="A25" s="9" t="s">
        <v>81</v>
      </c>
      <c r="B25" s="10">
        <v>1718543</v>
      </c>
      <c r="C25" s="10">
        <v>2115384</v>
      </c>
      <c r="D25" s="10">
        <v>2478119</v>
      </c>
      <c r="E25" s="10">
        <v>2649093</v>
      </c>
      <c r="F25" s="11">
        <v>2012098</v>
      </c>
    </row>
    <row r="26" spans="1:6" ht="15.75">
      <c r="A26" s="9" t="s">
        <v>82</v>
      </c>
      <c r="B26" s="11">
        <v>913662</v>
      </c>
      <c r="C26" s="10">
        <v>1289635</v>
      </c>
      <c r="D26" s="10">
        <v>1711327</v>
      </c>
      <c r="E26" s="10">
        <v>1938071</v>
      </c>
      <c r="F26" s="11">
        <v>2218435</v>
      </c>
    </row>
    <row r="27" spans="1:6" ht="15.75">
      <c r="A27" s="9" t="s">
        <v>83</v>
      </c>
      <c r="B27" s="10">
        <v>5180576</v>
      </c>
      <c r="C27" s="10">
        <v>6062212</v>
      </c>
      <c r="D27" s="10">
        <v>6981646</v>
      </c>
      <c r="E27" s="10">
        <v>7558368</v>
      </c>
      <c r="F27" s="11">
        <v>8059627</v>
      </c>
    </row>
    <row r="28" spans="1:6" ht="15.75">
      <c r="A28" s="9" t="s">
        <v>84</v>
      </c>
      <c r="B28" s="11">
        <v>714120</v>
      </c>
      <c r="C28" s="11">
        <v>942302</v>
      </c>
      <c r="D28" s="10">
        <v>1349619</v>
      </c>
      <c r="E28" s="10">
        <v>1586917</v>
      </c>
      <c r="F28" s="11">
        <v>1821284</v>
      </c>
    </row>
    <row r="29" spans="1:6" ht="15.75">
      <c r="A29" s="9" t="s">
        <v>85</v>
      </c>
      <c r="B29" s="10" t="s">
        <v>64</v>
      </c>
      <c r="C29" s="10" t="s">
        <v>64</v>
      </c>
      <c r="D29" s="10" t="s">
        <v>64</v>
      </c>
      <c r="E29" s="10" t="s">
        <v>64</v>
      </c>
      <c r="F29" s="11">
        <v>835044</v>
      </c>
    </row>
    <row r="30" spans="1:6" ht="15.75">
      <c r="A30" s="9" t="s">
        <v>86</v>
      </c>
      <c r="B30" s="10">
        <v>1089565</v>
      </c>
      <c r="C30" s="10">
        <v>1411006</v>
      </c>
      <c r="D30" s="10">
        <v>1857790</v>
      </c>
      <c r="E30" s="10">
        <v>2086516</v>
      </c>
      <c r="F30" s="11">
        <v>1205539</v>
      </c>
    </row>
    <row r="31" spans="1:6" ht="15.75">
      <c r="A31" s="9" t="s">
        <v>87</v>
      </c>
      <c r="B31" s="10" t="s">
        <v>64</v>
      </c>
      <c r="C31" s="10" t="s">
        <v>64</v>
      </c>
      <c r="D31" s="10" t="s">
        <v>64</v>
      </c>
      <c r="E31" s="10" t="s">
        <v>64</v>
      </c>
      <c r="F31" s="11">
        <v>785059</v>
      </c>
    </row>
    <row r="32" spans="1:6" ht="15.75">
      <c r="A32" s="9" t="s">
        <v>88</v>
      </c>
      <c r="B32" s="11">
        <v>923440</v>
      </c>
      <c r="C32" s="10">
        <v>1173875</v>
      </c>
      <c r="D32" s="10">
        <v>1648708</v>
      </c>
      <c r="E32" s="10">
        <v>1942627</v>
      </c>
      <c r="F32" s="11">
        <v>2220934</v>
      </c>
    </row>
    <row r="33" spans="1:6" ht="15.75">
      <c r="A33" s="12" t="s">
        <v>89</v>
      </c>
      <c r="B33" s="10">
        <v>119208229</v>
      </c>
      <c r="C33" s="10">
        <v>147490298</v>
      </c>
      <c r="D33" s="10">
        <v>179378946</v>
      </c>
      <c r="E33" s="10">
        <v>194754808</v>
      </c>
      <c r="F33" s="11">
        <v>206264595</v>
      </c>
    </row>
  </sheetData>
  <mergeCells count="2">
    <mergeCell ref="A1:A2"/>
    <mergeCell ref="B1:F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11.421875" style="0" customWidth="1"/>
    <col min="2" max="2" width="26.7109375" style="0" customWidth="1"/>
  </cols>
  <sheetData>
    <row r="1" spans="1:7" ht="15.75">
      <c r="A1" s="13"/>
      <c r="B1" s="14"/>
      <c r="C1" s="15">
        <v>2001</v>
      </c>
      <c r="D1" s="16">
        <v>2002</v>
      </c>
      <c r="E1" s="15">
        <v>2003</v>
      </c>
      <c r="F1" s="15">
        <v>2004</v>
      </c>
      <c r="G1" s="15">
        <v>2005</v>
      </c>
    </row>
    <row r="2" spans="1:7" ht="15.75">
      <c r="A2" s="13">
        <v>1</v>
      </c>
      <c r="B2" s="14" t="s">
        <v>90</v>
      </c>
      <c r="C2" s="15">
        <v>144033873</v>
      </c>
      <c r="D2" s="16">
        <v>148729934</v>
      </c>
      <c r="E2" s="15">
        <v>151406298</v>
      </c>
      <c r="F2" s="15">
        <v>153923648</v>
      </c>
      <c r="G2" s="15">
        <v>155549736</v>
      </c>
    </row>
    <row r="3" spans="1:7" ht="15.75">
      <c r="A3" s="13">
        <v>2</v>
      </c>
      <c r="B3" s="13" t="s">
        <v>91</v>
      </c>
      <c r="C3" s="16">
        <v>98812448</v>
      </c>
      <c r="D3" s="16">
        <v>100779270</v>
      </c>
      <c r="E3" s="16">
        <v>102630802</v>
      </c>
      <c r="F3" s="16">
        <v>103973387</v>
      </c>
      <c r="G3" s="16">
        <v>105802372</v>
      </c>
    </row>
    <row r="4" spans="1:7" ht="15.75">
      <c r="A4" s="17"/>
      <c r="B4" s="13" t="s">
        <v>92</v>
      </c>
      <c r="C4" s="16">
        <v>-68.6</v>
      </c>
      <c r="D4" s="16">
        <v>-67.76</v>
      </c>
      <c r="E4" s="16">
        <v>-67.79</v>
      </c>
      <c r="F4" s="16">
        <v>-67.55</v>
      </c>
      <c r="G4" s="16">
        <v>-68.02</v>
      </c>
    </row>
    <row r="5" spans="1:7" ht="15.75">
      <c r="A5" s="17"/>
      <c r="B5" s="13" t="s">
        <v>93</v>
      </c>
      <c r="C5" s="16">
        <v>90807417</v>
      </c>
      <c r="D5" s="16">
        <v>91647166</v>
      </c>
      <c r="E5" s="18" t="s">
        <v>94</v>
      </c>
      <c r="F5" s="16">
        <v>93722036</v>
      </c>
      <c r="G5" s="16">
        <v>94948118</v>
      </c>
    </row>
    <row r="6" spans="1:7" ht="15.75">
      <c r="A6" s="17"/>
      <c r="B6" s="13" t="s">
        <v>95</v>
      </c>
      <c r="C6" s="16">
        <v>8005031</v>
      </c>
      <c r="D6" s="16">
        <v>9132104</v>
      </c>
      <c r="E6" s="16">
        <v>9820011</v>
      </c>
      <c r="F6" s="16">
        <v>10251351</v>
      </c>
      <c r="G6" s="16">
        <v>10854254</v>
      </c>
    </row>
    <row r="7" spans="1:7" ht="15.75">
      <c r="A7" s="17"/>
      <c r="B7" s="13" t="s">
        <v>96</v>
      </c>
      <c r="C7" s="16">
        <v>-8.1</v>
      </c>
      <c r="D7" s="16">
        <v>-9.06</v>
      </c>
      <c r="E7" s="16" t="s">
        <v>97</v>
      </c>
      <c r="F7" s="16">
        <v>-9.86</v>
      </c>
      <c r="G7" s="16">
        <v>-10.26</v>
      </c>
    </row>
    <row r="8" spans="1:7" ht="15.75">
      <c r="A8" s="13">
        <v>3</v>
      </c>
      <c r="B8" s="13" t="s">
        <v>98</v>
      </c>
      <c r="C8" s="16">
        <v>45221425</v>
      </c>
      <c r="D8" s="16">
        <v>47950664</v>
      </c>
      <c r="E8" s="16">
        <v>48775496</v>
      </c>
      <c r="F8" s="16">
        <v>49950261</v>
      </c>
      <c r="G8" s="16">
        <v>49747364</v>
      </c>
    </row>
    <row r="9" spans="1:7" ht="15.75">
      <c r="A9" s="17"/>
      <c r="B9" s="13" t="s">
        <v>99</v>
      </c>
      <c r="C9" s="16">
        <v>10899236</v>
      </c>
      <c r="D9" s="16">
        <v>11238799</v>
      </c>
      <c r="E9" s="16">
        <v>11481777</v>
      </c>
      <c r="F9" s="16">
        <v>11577230</v>
      </c>
      <c r="G9" s="16">
        <v>12919459</v>
      </c>
    </row>
    <row r="10" spans="1:7" ht="15.75">
      <c r="A10" s="17"/>
      <c r="B10" s="13" t="s">
        <v>100</v>
      </c>
      <c r="C10" s="16">
        <v>26461653</v>
      </c>
      <c r="D10" s="16">
        <v>28724098</v>
      </c>
      <c r="E10" s="16">
        <v>29790420</v>
      </c>
      <c r="F10" s="16">
        <v>30877274</v>
      </c>
      <c r="G10" s="16">
        <v>29245039</v>
      </c>
    </row>
    <row r="11" spans="1:7" ht="15.75">
      <c r="A11" s="17"/>
      <c r="B11" s="13" t="s">
        <v>101</v>
      </c>
      <c r="C11" s="16">
        <v>7860536</v>
      </c>
      <c r="D11" s="16">
        <v>7987767</v>
      </c>
      <c r="E11" s="16">
        <v>7503299</v>
      </c>
      <c r="F11" s="16">
        <v>7495757</v>
      </c>
      <c r="G11" s="16">
        <v>7582866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2" sqref="B2"/>
    </sheetView>
  </sheetViews>
  <sheetFormatPr defaultColWidth="9.140625" defaultRowHeight="12.75"/>
  <cols>
    <col min="4" max="4" width="11.28125" style="0" customWidth="1"/>
  </cols>
  <sheetData>
    <row r="1" ht="12.75">
      <c r="A1" t="s">
        <v>102</v>
      </c>
    </row>
    <row r="2" spans="1:5" ht="12.75">
      <c r="A2" t="s">
        <v>103</v>
      </c>
      <c r="B2">
        <v>108528</v>
      </c>
      <c r="C2" t="s">
        <v>104</v>
      </c>
      <c r="D2" s="2">
        <f>parameter!C6*B2</f>
        <v>987604800</v>
      </c>
      <c r="E2" t="s">
        <v>105</v>
      </c>
    </row>
    <row r="3" spans="1:5" ht="12.75">
      <c r="A3" t="s">
        <v>106</v>
      </c>
      <c r="B3">
        <v>45000</v>
      </c>
      <c r="C3" t="s">
        <v>104</v>
      </c>
      <c r="D3" s="2">
        <f>parameter!C6*B3</f>
        <v>409500000</v>
      </c>
      <c r="E3" t="s">
        <v>105</v>
      </c>
    </row>
    <row r="4" spans="1:5" ht="12.75">
      <c r="A4" t="s">
        <v>107</v>
      </c>
      <c r="B4">
        <v>18000</v>
      </c>
      <c r="C4" t="s">
        <v>104</v>
      </c>
      <c r="D4" s="2">
        <f>parameter!C6*B4</f>
        <v>163800000</v>
      </c>
      <c r="E4" t="s">
        <v>105</v>
      </c>
    </row>
    <row r="6" spans="1:4" ht="12.75">
      <c r="A6" t="s">
        <v>108</v>
      </c>
      <c r="C6">
        <v>9100</v>
      </c>
      <c r="D6" t="s">
        <v>109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</dc:creator>
  <cp:keywords/>
  <dc:description/>
  <cp:lastModifiedBy>onno</cp:lastModifiedBy>
  <cp:lastPrinted>2006-08-02T09:14:15Z</cp:lastPrinted>
  <dcterms:created xsi:type="dcterms:W3CDTF">2006-06-01T03:51:19Z</dcterms:created>
  <dcterms:modified xsi:type="dcterms:W3CDTF">2006-06-15T01:14:49Z</dcterms:modified>
  <cp:category/>
  <cp:version/>
  <cp:contentType/>
  <cp:contentStatus/>
  <cp:revision>1</cp:revision>
</cp:coreProperties>
</file>